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Rekapitulace stavby" sheetId="1" r:id="rId1"/>
    <sheet name="14 -2018 - SO-301 Přeložk..." sheetId="2" r:id="rId2"/>
    <sheet name="Pokyny pro vyplnění" sheetId="3" r:id="rId3"/>
  </sheets>
  <definedNames>
    <definedName name="_xlnm._FilterDatabase" localSheetId="1" hidden="1">'14 -2018 - SO-301 Přeložk...'!$C$83:$K$138</definedName>
    <definedName name="_xlnm.Print_Titles" localSheetId="1">'14 -2018 - SO-301 Přeložk...'!$83:$83</definedName>
    <definedName name="_xlnm.Print_Titles" localSheetId="0">'Rekapitulace stavby'!$49:$49</definedName>
    <definedName name="_xlnm.Print_Area" localSheetId="1">'14 -2018 - SO-301 Přeložk...'!$C$4:$J$36,'14 -2018 - SO-301 Přeložk...'!$C$42:$J$65,'14 -2018 - SO-301 Přeložk...'!$C$71:$K$138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14210" fullCalcOnLoad="1"/>
</workbook>
</file>

<file path=xl/calcChain.xml><?xml version="1.0" encoding="utf-8"?>
<calcChain xmlns="http://schemas.openxmlformats.org/spreadsheetml/2006/main">
  <c r="AY52" i="1"/>
  <c r="AX52"/>
  <c r="BI138" i="2"/>
  <c r="BH138"/>
  <c r="BG138"/>
  <c r="BF138"/>
  <c r="T138"/>
  <c r="T137"/>
  <c r="T136"/>
  <c r="R138"/>
  <c r="R137"/>
  <c r="R136"/>
  <c r="P138"/>
  <c r="P137"/>
  <c r="P136"/>
  <c r="BK138"/>
  <c r="BK137"/>
  <c r="J138"/>
  <c r="BE138"/>
  <c r="BI135"/>
  <c r="BH135"/>
  <c r="BG135"/>
  <c r="BF135"/>
  <c r="T135"/>
  <c r="T134"/>
  <c r="R135"/>
  <c r="R134"/>
  <c r="P135"/>
  <c r="P134"/>
  <c r="BK135"/>
  <c r="BK134"/>
  <c r="J134"/>
  <c r="J62"/>
  <c r="J135"/>
  <c r="BE135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61"/>
  <c r="J112"/>
  <c r="BE112"/>
  <c r="BI109"/>
  <c r="BH109"/>
  <c r="BG109"/>
  <c r="BF109"/>
  <c r="T109"/>
  <c r="T108"/>
  <c r="R109"/>
  <c r="R108"/>
  <c r="P109"/>
  <c r="P108"/>
  <c r="BK109"/>
  <c r="BK108"/>
  <c r="J108"/>
  <c r="J60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59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F31"/>
  <c r="BA52" i="1"/>
  <c r="BA51"/>
  <c r="T91" i="2"/>
  <c r="R91"/>
  <c r="P91"/>
  <c r="BK91"/>
  <c r="J91"/>
  <c r="BE91"/>
  <c r="BI89"/>
  <c r="BH89"/>
  <c r="BG89"/>
  <c r="BF89"/>
  <c r="T89"/>
  <c r="R89"/>
  <c r="P89"/>
  <c r="BK89"/>
  <c r="J89"/>
  <c r="BE89"/>
  <c r="BI87"/>
  <c r="F34"/>
  <c r="BD52" i="1"/>
  <c r="BD51"/>
  <c r="W30"/>
  <c r="BH87" i="2"/>
  <c r="F33"/>
  <c r="BC52" i="1"/>
  <c r="BC51"/>
  <c r="BG87" i="2"/>
  <c r="F32"/>
  <c r="BB52" i="1"/>
  <c r="BB51"/>
  <c r="BF87" i="2"/>
  <c r="J31"/>
  <c r="AW52" i="1"/>
  <c r="T87" i="2"/>
  <c r="T86"/>
  <c r="T85"/>
  <c r="T84"/>
  <c r="R87"/>
  <c r="R86"/>
  <c r="P87"/>
  <c r="P86"/>
  <c r="P85"/>
  <c r="BK87"/>
  <c r="BK86"/>
  <c r="J87"/>
  <c r="BE87"/>
  <c r="J80"/>
  <c r="F80"/>
  <c r="F78"/>
  <c r="E76"/>
  <c r="J51"/>
  <c r="F51"/>
  <c r="F49"/>
  <c r="E47"/>
  <c r="J18"/>
  <c r="E18"/>
  <c r="F52"/>
  <c r="J17"/>
  <c r="J12"/>
  <c r="J49"/>
  <c r="E7"/>
  <c r="E74"/>
  <c r="E45"/>
  <c r="AS51" i="1"/>
  <c r="L47"/>
  <c r="AM46"/>
  <c r="L46"/>
  <c r="AM44"/>
  <c r="L44"/>
  <c r="L42"/>
  <c r="L41"/>
  <c r="J86" i="2"/>
  <c r="J58"/>
  <c r="BK85"/>
  <c r="P84"/>
  <c r="AU52" i="1"/>
  <c r="AU51"/>
  <c r="AW51"/>
  <c r="AK27"/>
  <c r="W27"/>
  <c r="BK136" i="2"/>
  <c r="J136"/>
  <c r="J63"/>
  <c r="J137"/>
  <c r="J64"/>
  <c r="AX51" i="1"/>
  <c r="W28"/>
  <c r="F30" i="2"/>
  <c r="AZ52" i="1"/>
  <c r="AZ51"/>
  <c r="J30" i="2"/>
  <c r="AV52" i="1"/>
  <c r="AT52"/>
  <c r="AY51"/>
  <c r="W29"/>
  <c r="R85" i="2"/>
  <c r="R84"/>
  <c r="J78"/>
  <c r="F81"/>
  <c r="AV51" i="1"/>
  <c r="W26"/>
  <c r="J85" i="2"/>
  <c r="J57"/>
  <c r="BK84"/>
  <c r="J84"/>
  <c r="AK26" i="1"/>
  <c r="AT51"/>
  <c r="J27" i="2"/>
  <c r="J56"/>
  <c r="J36"/>
  <c r="AG52" i="1"/>
  <c r="AG51"/>
  <c r="AN52"/>
  <c r="AK23"/>
  <c r="AK32"/>
  <c r="AN51"/>
</calcChain>
</file>

<file path=xl/sharedStrings.xml><?xml version="1.0" encoding="utf-8"?>
<sst xmlns="http://schemas.openxmlformats.org/spreadsheetml/2006/main" count="1368" uniqueCount="463">
  <si>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</si>
  <si>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</si>
  <si>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</si>
  <si>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</si>
  <si>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</si>
  <si>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</si>
  <si>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</si>
  <si>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{49fe7a4b-5d6f-4d38-b8a0-d4845a9aea44}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</si>
  <si>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</si>
  <si>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</si>
  <si>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</si>
  <si>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</si>
  <si>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</si>
  <si>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</si>
  <si>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</si>
  <si>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</si>
  <si>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</si>
  <si>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</si>
  <si>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</si>
  <si>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Most ev.č. BM-665 přes náhon u areálu Komety</t>
  </si>
  <si>
    <t>KSO:</t>
  </si>
  <si>
    <t/>
  </si>
  <si>
    <t>CC-CZ:</t>
  </si>
  <si>
    <t>Místo:</t>
  </si>
  <si>
    <t xml:space="preserve"> </t>
  </si>
  <si>
    <t>Datum:</t>
  </si>
  <si>
    <t>9. 12. 2018</t>
  </si>
  <si>
    <t>Zadavatel:</t>
  </si>
  <si>
    <t>IČ:</t>
  </si>
  <si>
    <t>Brněnské komunikace, a.s.</t>
  </si>
  <si>
    <t>DIČ:</t>
  </si>
  <si>
    <t>Uchazeč:</t>
  </si>
  <si>
    <t>Vyplň údaj</t>
  </si>
  <si>
    <t>Projektant:</t>
  </si>
  <si>
    <t>Ing. Jiří Hermany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</si>
  <si>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</si>
  <si>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</si>
  <si>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</si>
  <si>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</si>
  <si>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</si>
  <si>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</si>
  <si>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</si>
  <si>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</si>
  <si>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</si>
  <si>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</si>
  <si>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</si>
  <si>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</si>
  <si>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</si>
  <si>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</si>
  <si>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</si>
  <si>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</si>
  <si>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</si>
  <si>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</si>
  <si>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</si>
  <si>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</si>
  <si>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</si>
  <si>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</si>
  <si>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</si>
  <si>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</si>
  <si>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</si>
  <si>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</si>
  <si>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</si>
  <si>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</si>
  <si>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</si>
  <si>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</si>
  <si>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</si>
  <si>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</si>
  <si>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</si>
  <si>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</si>
  <si>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</si>
  <si>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</si>
  <si>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</si>
  <si>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</si>
  <si>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</si>
  <si>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</si>
  <si>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</si>
  <si>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14 -2018</t>
  </si>
  <si>
    <t>SO-301 Přeložka kanalizace</t>
  </si>
  <si>
    <t>STA</t>
  </si>
  <si>
    <t>1</t>
  </si>
  <si>
    <t>{537f6525-32ee-4545-8db2-2fe8bc05906d}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</si>
  <si>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</si>
  <si>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</si>
  <si>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</si>
  <si>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</si>
  <si>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</si>
  <si>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</si>
  <si>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</si>
  <si>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</si>
  <si>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14 -2018 - SO-301 Přeložka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</si>
  <si>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</si>
  <si>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</si>
  <si>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</si>
  <si>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</si>
  <si>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</si>
  <si>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</si>
  <si>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</si>
  <si>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</si>
  <si>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</si>
  <si>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</si>
  <si>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>PSV - Práce a dodávky PSV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</si>
  <si>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</si>
  <si>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</si>
  <si>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</si>
  <si>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</si>
  <si>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</si>
  <si>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</si>
  <si>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</si>
  <si>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</si>
  <si>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</si>
  <si>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</si>
  <si>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</si>
  <si>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</si>
  <si>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</si>
  <si>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</si>
  <si>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</si>
  <si>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</si>
  <si>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</si>
  <si>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</si>
  <si>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</si>
  <si>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</si>
  <si>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</si>
  <si>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122201109</t>
  </si>
  <si>
    <t>Odkopávky a prokopávky nezapažené  s přehozením výkopku na vzdálenost do 3 m nebo s naložením na dopravní prostředek v hornině tř. 3 Příplatek k cenám za lepivost horniny tř. 3</t>
  </si>
  <si>
    <t>m3</t>
  </si>
  <si>
    <t>CS ÚRS 2018 02</t>
  </si>
  <si>
    <t>4</t>
  </si>
  <si>
    <t>1956604762</t>
  </si>
  <si>
    <t>VV</t>
  </si>
  <si>
    <t>"výkop pro potrubí" 1,5*1*23,65</t>
  </si>
  <si>
    <t>132201201</t>
  </si>
  <si>
    <t>Hloubení zapažených i nezapažených rýh šířky přes 600 do 2 000 mm  s urovnáním dna do předepsaného profilu a spádu v hornině tř. 3 do 100 m3</t>
  </si>
  <si>
    <t>1474466303</t>
  </si>
  <si>
    <t>3</t>
  </si>
  <si>
    <t>151101101</t>
  </si>
  <si>
    <t>Zřízení pažení a rozepření stěn rýh pro podzemní vedení pro všechny šířky rýhy  příložné pro jakoukoliv mezerovitost, hloubky do 2 m</t>
  </si>
  <si>
    <t>m2</t>
  </si>
  <si>
    <t>161909502</t>
  </si>
  <si>
    <t>24*2*1,5</t>
  </si>
  <si>
    <t>151101111</t>
  </si>
  <si>
    <t>Odstranění pažení a rozepření stěn rýh pro podzemní vedení  s uložením materiálu na vzdálenost do 3 m od kraje výkopu příložné, hloubky do 2 m</t>
  </si>
  <si>
    <t>410343987</t>
  </si>
  <si>
    <t>5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</si>
  <si>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</si>
  <si>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</si>
  <si>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CS ÚRS 2018 01</t>
  </si>
  <si>
    <t>-667994795</t>
  </si>
  <si>
    <t>6</t>
  </si>
  <si>
    <t>174101101</t>
  </si>
  <si>
    <t>Zásyp sypaninou z jakékoliv horniny  s uložením výkopku ve vrstvách se zhutněním jam, šachet, rýh nebo kolem objektů v těchto vykopávkách</t>
  </si>
  <si>
    <t>-493375941</t>
  </si>
  <si>
    <t>7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</si>
  <si>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</si>
  <si>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</si>
  <si>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616912004</t>
  </si>
  <si>
    <t>1*0,46*24,5</t>
  </si>
  <si>
    <t>8</t>
  </si>
  <si>
    <t>M</t>
  </si>
  <si>
    <t>58337310</t>
  </si>
  <si>
    <t>štěrkopísek frakce 0-4 třída B</t>
  </si>
  <si>
    <t>t</t>
  </si>
  <si>
    <t>478308495</t>
  </si>
  <si>
    <t>1*0,46*24,5*1,6</t>
  </si>
  <si>
    <t>9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</si>
  <si>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</si>
  <si>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</si>
  <si>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16</t>
  </si>
  <si>
    <t>-1048152502</t>
  </si>
  <si>
    <t>Zakládání</t>
  </si>
  <si>
    <t>10</t>
  </si>
  <si>
    <t>275313511</t>
  </si>
  <si>
    <t>Základy z betonu prostého patky a bloky z betonu kamenem neprokládaného tř. C 12/15</t>
  </si>
  <si>
    <t>386040558</t>
  </si>
  <si>
    <t>"podkladní betonové bloky" 7*0,15</t>
  </si>
  <si>
    <t>11</t>
  </si>
  <si>
    <t>311261115</t>
  </si>
  <si>
    <t>Osazování betonových bloků prostého, lehkého nebo železového na maltu MC-25, objemu přes 0,10 do 0,20 m3</t>
  </si>
  <si>
    <t>kus</t>
  </si>
  <si>
    <t>937254572</t>
  </si>
  <si>
    <t>Vodorovné konstrukce</t>
  </si>
  <si>
    <t>12</t>
  </si>
  <si>
    <t>451573111</t>
  </si>
  <si>
    <t>Lože pod potrubí, stoky a drobné objekty v otevřeném výkopu z písku a štěrkopísku do 63 mm</t>
  </si>
  <si>
    <t>-1477754872</t>
  </si>
  <si>
    <t>24,5*0,1*1</t>
  </si>
  <si>
    <t>Trubní vedení</t>
  </si>
  <si>
    <t>13</t>
  </si>
  <si>
    <t>871321211</t>
  </si>
  <si>
    <t>Montáž vodovodního potrubí z plastů v otevřeném výkopu z polyetylenu PE 100 svařovaných elektrotvarovkou SDR 11/PN16 D 160 x 14,6 mm</t>
  </si>
  <si>
    <t>m</t>
  </si>
  <si>
    <t>-235202011</t>
  </si>
  <si>
    <t>14</t>
  </si>
  <si>
    <t>28613604</t>
  </si>
  <si>
    <t>potrubí dvouvrstvé PE100 s 10% signalizační vrstvou SDR 11 160x14,6 dl 12m</t>
  </si>
  <si>
    <t>1022398214</t>
  </si>
  <si>
    <t>871361141</t>
  </si>
  <si>
    <t>Montáž vodovodního potrubí z plastů v otevřeném výkopu z polyetylenu PE 100 svařovaných na tupo SDR 11/PN16 D 250 x 22,7 mm</t>
  </si>
  <si>
    <t>1397325157</t>
  </si>
  <si>
    <t>"chránička" 6</t>
  </si>
  <si>
    <t>28613608</t>
  </si>
  <si>
    <t>potrubí dvouvrstvé PE100 s 10% signalizační vrstvou SDR 11 250x22,7 dl 12m</t>
  </si>
  <si>
    <t>-1220262319</t>
  </si>
  <si>
    <t>17</t>
  </si>
  <si>
    <t>877321101</t>
  </si>
  <si>
    <t>Montáž tvarovek na vodovodním plastovém potrubí z polyetylenu PE 100 elektrotvarovek SDR 11/PN16 spojek, oblouků nebo redukcí d 160</t>
  </si>
  <si>
    <t>-1712632157</t>
  </si>
  <si>
    <t>18</t>
  </si>
  <si>
    <t>877321110</t>
  </si>
  <si>
    <t>Montáž tvarovek na vodovodním plastovém potrubí z polyetylenu PE 100 elektrotvarovek SDR 11/PN16 kolen 22° nebo 45° d 160</t>
  </si>
  <si>
    <t>1529321734</t>
  </si>
  <si>
    <t>19</t>
  </si>
  <si>
    <t>28614951</t>
  </si>
  <si>
    <t>elektrokoleno 45° PE 100 PN 16 d 160</t>
  </si>
  <si>
    <t>1734540488</t>
  </si>
  <si>
    <t>20</t>
  </si>
  <si>
    <t>28614901</t>
  </si>
  <si>
    <t>elektrokoleno 30° SDR 11 PE 100 RC PN 16 D 160mm</t>
  </si>
  <si>
    <t>-1246488645</t>
  </si>
  <si>
    <t>892271111</t>
  </si>
  <si>
    <t>Tlakové zkoušky vodou na potrubí DN 160</t>
  </si>
  <si>
    <t>-1470528089</t>
  </si>
  <si>
    <t>22</t>
  </si>
  <si>
    <t>892372111</t>
  </si>
  <si>
    <t>Tlakové zkoušky vodou zabezpečení konců potrubí při tlakových zkouškách DN do 300</t>
  </si>
  <si>
    <t>1403656626</t>
  </si>
  <si>
    <t>23</t>
  </si>
  <si>
    <t>69311311</t>
  </si>
  <si>
    <t>pás varovný plný PE šíře 33 cm s potiskem</t>
  </si>
  <si>
    <t>554002357</t>
  </si>
  <si>
    <t>P</t>
  </si>
  <si>
    <t>Poznámka k položce:
včetně montáže</t>
  </si>
  <si>
    <t>24</t>
  </si>
  <si>
    <t>R001</t>
  </si>
  <si>
    <t>Marker prstencový SM2500 (DISA) vč. montáže</t>
  </si>
  <si>
    <t>1497200764</t>
  </si>
  <si>
    <t>25</t>
  </si>
  <si>
    <t>28655120.DSA</t>
  </si>
  <si>
    <t>manžeta chráničky vč. upínací pásky, rozměr 160x273 mm, DN 150 x 250</t>
  </si>
  <si>
    <t>1148622631</t>
  </si>
  <si>
    <t>26</t>
  </si>
  <si>
    <t>28655200.DSA</t>
  </si>
  <si>
    <t>objímky kluzné typ G výška 25 mm, vnější průměr produktovodní trubky od 157 do 183 mm</t>
  </si>
  <si>
    <t>-427868715</t>
  </si>
  <si>
    <t>27</t>
  </si>
  <si>
    <t>34140842</t>
  </si>
  <si>
    <t>vodič izolovaný s Cu jádrem 4mm2</t>
  </si>
  <si>
    <t>-1030914007</t>
  </si>
  <si>
    <t>Poznámka k položce:
včetně montáže a proměření</t>
  </si>
  <si>
    <t>28</t>
  </si>
  <si>
    <t>28615978</t>
  </si>
  <si>
    <t>elektrospojka SDR 11 PE 100 PN 16 d 160</t>
  </si>
  <si>
    <t>1837060495</t>
  </si>
  <si>
    <t>29</t>
  </si>
  <si>
    <t>286000124</t>
  </si>
  <si>
    <t>elektropřchodový spoj ocel/PE100RC SDR 11  d 160</t>
  </si>
  <si>
    <t>-2072905381</t>
  </si>
  <si>
    <t>30</t>
  </si>
  <si>
    <t>998276101</t>
  </si>
  <si>
    <t>Přesun hmot pro trubní vedení hloubené z trub z plastických hmot nebo sklolaminátových pro vodovody nebo kanalizace v otevřeném výkopu dopravní vzdálenost do 15 m</t>
  </si>
  <si>
    <t>46880880</t>
  </si>
  <si>
    <t>31</t>
  </si>
  <si>
    <t>723150805</t>
  </si>
  <si>
    <t>Demontáž potrubí svařovaného z ocelových trubek hladkých  přes 108 do Ø 159</t>
  </si>
  <si>
    <t>320330018</t>
  </si>
  <si>
    <t>PSV</t>
  </si>
  <si>
    <t>Práce a dodávky PSV</t>
  </si>
  <si>
    <t>32</t>
  </si>
  <si>
    <t>722290237</t>
  </si>
  <si>
    <t>Zkoušky, proplach  potrubí  proplach přes DN 80 do DN 200</t>
  </si>
  <si>
    <t>1489408547</t>
  </si>
  <si>
    <t>VRN</t>
  </si>
  <si>
    <t>Vedlejší rozpočtové náklady</t>
  </si>
  <si>
    <t>VRN1</t>
  </si>
  <si>
    <t>Průzkumné, geodetické a projektové práce</t>
  </si>
  <si>
    <t>33</t>
  </si>
  <si>
    <t>012303000</t>
  </si>
  <si>
    <t>Geodetické práce po výstavbě</t>
  </si>
  <si>
    <t>kmpl</t>
  </si>
  <si>
    <t>1024</t>
  </si>
  <si>
    <t>-1402149489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</si>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</sst>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21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2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166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0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49" fontId="38" fillId="0" borderId="0" xfId="0" applyNumberFormat="1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9" fillId="0" borderId="26" xfId="0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5" fillId="0" borderId="0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26" xfId="0" applyFont="1" applyBorder="1" applyAlignment="1" applyProtection="1">
      <alignment horizontal="left" vertical="center"/>
      <protection locked="0"/>
    </xf>
    <xf numFmtId="0" fontId="37" fillId="0" borderId="26" xfId="0" applyFont="1" applyBorder="1" applyAlignment="1" applyProtection="1">
      <alignment horizontal="center" vertical="center"/>
      <protection locked="0"/>
    </xf>
    <xf numFmtId="0" fontId="40" fillId="0" borderId="26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0" xfId="0" applyFont="1" applyFill="1" applyBorder="1" applyAlignment="1" applyProtection="1">
      <alignment horizontal="left" vertical="center"/>
      <protection locked="0"/>
    </xf>
    <xf numFmtId="0" fontId="38" fillId="0" borderId="0" xfId="0" applyFont="1" applyFill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9" fillId="0" borderId="26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38" fillId="0" borderId="26" xfId="0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0" fontId="38" fillId="0" borderId="0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26" xfId="0" applyFont="1" applyBorder="1" applyAlignment="1" applyProtection="1">
      <alignment horizontal="left" vertical="center" wrapText="1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0" xfId="0" applyFont="1" applyBorder="1" applyAlignment="1" applyProtection="1">
      <alignment horizontal="left" vertical="top"/>
      <protection locked="0"/>
    </xf>
    <xf numFmtId="0" fontId="38" fillId="0" borderId="0" xfId="0" applyFont="1" applyBorder="1" applyAlignment="1" applyProtection="1">
      <alignment horizontal="center" vertical="top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0" xfId="0" applyFont="1" applyBorder="1" applyAlignment="1" applyProtection="1">
      <alignment vertical="center"/>
      <protection locked="0"/>
    </xf>
    <xf numFmtId="0" fontId="40" fillId="0" borderId="26" xfId="0" applyFont="1" applyBorder="1" applyAlignment="1" applyProtection="1">
      <alignment vertical="center"/>
      <protection locked="0"/>
    </xf>
    <xf numFmtId="0" fontId="37" fillId="0" borderId="26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8" fillId="0" borderId="0" xfId="0" applyNumberFormat="1" applyFont="1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top"/>
      <protection locked="0"/>
    </xf>
    <xf numFmtId="0" fontId="37" fillId="0" borderId="26" xfId="0" applyFont="1" applyBorder="1" applyAlignment="1" applyProtection="1">
      <alignment horizontal="left"/>
      <protection locked="0"/>
    </xf>
    <xf numFmtId="0" fontId="40" fillId="0" borderId="26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35" fillId="0" borderId="0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26" xfId="0" applyFont="1" applyBorder="1" applyAlignment="1" applyProtection="1">
      <alignment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24" fillId="0" borderId="0" xfId="0" applyFont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 applyProtection="1">
      <alignment horizontal="center" vertical="center" wrapText="1"/>
      <protection locked="0"/>
    </xf>
    <xf numFmtId="0" fontId="37" fillId="0" borderId="26" xfId="0" applyFont="1" applyBorder="1" applyAlignment="1" applyProtection="1">
      <alignment horizontal="left" wrapText="1"/>
      <protection locked="0"/>
    </xf>
    <xf numFmtId="49" fontId="38" fillId="0" borderId="0" xfId="0" applyNumberFormat="1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7" fillId="0" borderId="26" xfId="0" applyFont="1" applyBorder="1" applyAlignment="1" applyProtection="1">
      <alignment horizontal="left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6"/>
      <c r="AQ5" s="28"/>
      <c r="BE5" s="329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35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6"/>
      <c r="AQ6" s="28"/>
      <c r="BE6" s="330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30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30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30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330"/>
      <c r="BS10" s="21" t="s">
        <v>8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330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30"/>
      <c r="BS12" s="21" t="s">
        <v>8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30"/>
      <c r="BS13" s="21" t="s">
        <v>8</v>
      </c>
    </row>
    <row r="14" spans="1:74" ht="15">
      <c r="B14" s="25"/>
      <c r="C14" s="26"/>
      <c r="D14" s="26"/>
      <c r="E14" s="323" t="s">
        <v>32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30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30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330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330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30"/>
      <c r="BS18" s="21" t="s">
        <v>8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30"/>
      <c r="BS19" s="21" t="s">
        <v>8</v>
      </c>
    </row>
    <row r="20" spans="2:71" ht="16.5" customHeight="1">
      <c r="B20" s="25"/>
      <c r="C20" s="26"/>
      <c r="D20" s="26"/>
      <c r="E20" s="325" t="s">
        <v>21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6"/>
      <c r="AP20" s="26"/>
      <c r="AQ20" s="28"/>
      <c r="BE20" s="330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30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30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6">
        <f>ROUND(AG51,2)</f>
        <v>0</v>
      </c>
      <c r="AL23" s="327"/>
      <c r="AM23" s="327"/>
      <c r="AN23" s="327"/>
      <c r="AO23" s="327"/>
      <c r="AP23" s="39"/>
      <c r="AQ23" s="42"/>
      <c r="BE23" s="330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30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8" t="s">
        <v>38</v>
      </c>
      <c r="M25" s="328"/>
      <c r="N25" s="328"/>
      <c r="O25" s="328"/>
      <c r="P25" s="39"/>
      <c r="Q25" s="39"/>
      <c r="R25" s="39"/>
      <c r="S25" s="39"/>
      <c r="T25" s="39"/>
      <c r="U25" s="39"/>
      <c r="V25" s="39"/>
      <c r="W25" s="328" t="s">
        <v>39</v>
      </c>
      <c r="X25" s="328"/>
      <c r="Y25" s="328"/>
      <c r="Z25" s="328"/>
      <c r="AA25" s="328"/>
      <c r="AB25" s="328"/>
      <c r="AC25" s="328"/>
      <c r="AD25" s="328"/>
      <c r="AE25" s="328"/>
      <c r="AF25" s="39"/>
      <c r="AG25" s="39"/>
      <c r="AH25" s="39"/>
      <c r="AI25" s="39"/>
      <c r="AJ25" s="39"/>
      <c r="AK25" s="328" t="s">
        <v>40</v>
      </c>
      <c r="AL25" s="328"/>
      <c r="AM25" s="328"/>
      <c r="AN25" s="328"/>
      <c r="AO25" s="328"/>
      <c r="AP25" s="39"/>
      <c r="AQ25" s="42"/>
      <c r="BE25" s="330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1">
        <v>0.21</v>
      </c>
      <c r="M26" s="300"/>
      <c r="N26" s="300"/>
      <c r="O26" s="300"/>
      <c r="P26" s="45"/>
      <c r="Q26" s="45"/>
      <c r="R26" s="45"/>
      <c r="S26" s="45"/>
      <c r="T26" s="45"/>
      <c r="U26" s="45"/>
      <c r="V26" s="45"/>
      <c r="W26" s="299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5"/>
      <c r="AG26" s="45"/>
      <c r="AH26" s="45"/>
      <c r="AI26" s="45"/>
      <c r="AJ26" s="45"/>
      <c r="AK26" s="299">
        <f>ROUND(AV51,2)</f>
        <v>0</v>
      </c>
      <c r="AL26" s="300"/>
      <c r="AM26" s="300"/>
      <c r="AN26" s="300"/>
      <c r="AO26" s="300"/>
      <c r="AP26" s="45"/>
      <c r="AQ26" s="47"/>
      <c r="BE26" s="330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1">
        <v>0.15</v>
      </c>
      <c r="M27" s="300"/>
      <c r="N27" s="300"/>
      <c r="O27" s="300"/>
      <c r="P27" s="45"/>
      <c r="Q27" s="45"/>
      <c r="R27" s="45"/>
      <c r="S27" s="45"/>
      <c r="T27" s="45"/>
      <c r="U27" s="45"/>
      <c r="V27" s="45"/>
      <c r="W27" s="299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5"/>
      <c r="AG27" s="45"/>
      <c r="AH27" s="45"/>
      <c r="AI27" s="45"/>
      <c r="AJ27" s="45"/>
      <c r="AK27" s="299">
        <f>ROUND(AW51,2)</f>
        <v>0</v>
      </c>
      <c r="AL27" s="300"/>
      <c r="AM27" s="300"/>
      <c r="AN27" s="300"/>
      <c r="AO27" s="300"/>
      <c r="AP27" s="45"/>
      <c r="AQ27" s="47"/>
      <c r="BE27" s="330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1">
        <v>0.21</v>
      </c>
      <c r="M28" s="300"/>
      <c r="N28" s="300"/>
      <c r="O28" s="300"/>
      <c r="P28" s="45"/>
      <c r="Q28" s="45"/>
      <c r="R28" s="45"/>
      <c r="S28" s="45"/>
      <c r="T28" s="45"/>
      <c r="U28" s="45"/>
      <c r="V28" s="45"/>
      <c r="W28" s="299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5"/>
      <c r="AG28" s="45"/>
      <c r="AH28" s="45"/>
      <c r="AI28" s="45"/>
      <c r="AJ28" s="45"/>
      <c r="AK28" s="299">
        <v>0</v>
      </c>
      <c r="AL28" s="300"/>
      <c r="AM28" s="300"/>
      <c r="AN28" s="300"/>
      <c r="AO28" s="300"/>
      <c r="AP28" s="45"/>
      <c r="AQ28" s="47"/>
      <c r="BE28" s="330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1">
        <v>0.15</v>
      </c>
      <c r="M29" s="300"/>
      <c r="N29" s="300"/>
      <c r="O29" s="300"/>
      <c r="P29" s="45"/>
      <c r="Q29" s="45"/>
      <c r="R29" s="45"/>
      <c r="S29" s="45"/>
      <c r="T29" s="45"/>
      <c r="U29" s="45"/>
      <c r="V29" s="45"/>
      <c r="W29" s="299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5"/>
      <c r="AG29" s="45"/>
      <c r="AH29" s="45"/>
      <c r="AI29" s="45"/>
      <c r="AJ29" s="45"/>
      <c r="AK29" s="299">
        <v>0</v>
      </c>
      <c r="AL29" s="300"/>
      <c r="AM29" s="300"/>
      <c r="AN29" s="300"/>
      <c r="AO29" s="300"/>
      <c r="AP29" s="45"/>
      <c r="AQ29" s="47"/>
      <c r="BE29" s="330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1">
        <v>0</v>
      </c>
      <c r="M30" s="300"/>
      <c r="N30" s="300"/>
      <c r="O30" s="300"/>
      <c r="P30" s="45"/>
      <c r="Q30" s="45"/>
      <c r="R30" s="45"/>
      <c r="S30" s="45"/>
      <c r="T30" s="45"/>
      <c r="U30" s="45"/>
      <c r="V30" s="45"/>
      <c r="W30" s="299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5"/>
      <c r="AG30" s="45"/>
      <c r="AH30" s="45"/>
      <c r="AI30" s="45"/>
      <c r="AJ30" s="45"/>
      <c r="AK30" s="299">
        <v>0</v>
      </c>
      <c r="AL30" s="300"/>
      <c r="AM30" s="300"/>
      <c r="AN30" s="300"/>
      <c r="AO30" s="300"/>
      <c r="AP30" s="45"/>
      <c r="AQ30" s="47"/>
      <c r="BE30" s="330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30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31" t="s">
        <v>49</v>
      </c>
      <c r="Y32" s="332"/>
      <c r="Z32" s="332"/>
      <c r="AA32" s="332"/>
      <c r="AB32" s="332"/>
      <c r="AC32" s="50"/>
      <c r="AD32" s="50"/>
      <c r="AE32" s="50"/>
      <c r="AF32" s="50"/>
      <c r="AG32" s="50"/>
      <c r="AH32" s="50"/>
      <c r="AI32" s="50"/>
      <c r="AJ32" s="50"/>
      <c r="AK32" s="333">
        <f>SUM(AK23:AK30)</f>
        <v>0</v>
      </c>
      <c r="AL32" s="332"/>
      <c r="AM32" s="332"/>
      <c r="AN32" s="332"/>
      <c r="AO32" s="334"/>
      <c r="AP32" s="48"/>
      <c r="AQ32" s="52"/>
      <c r="BE32" s="330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14-2018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06" t="str">
        <f>K6</f>
        <v>Most ev.č. BM-665 přes náhon u areálu Komety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5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08" t="str">
        <f>IF(AN8= "","",AN8)</f>
        <v>9. 12. 2018</v>
      </c>
      <c r="AN44" s="308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5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Brněnské komunikace, a.s.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19" t="str">
        <f>IF(E17="","",E17)</f>
        <v>Ing. Jiří Hermany</v>
      </c>
      <c r="AN46" s="319"/>
      <c r="AO46" s="319"/>
      <c r="AP46" s="319"/>
      <c r="AQ46" s="60"/>
      <c r="AR46" s="58"/>
      <c r="AS46" s="309" t="s">
        <v>51</v>
      </c>
      <c r="AT46" s="310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5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11"/>
      <c r="AT47" s="312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13"/>
      <c r="AT48" s="314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15" t="s">
        <v>52</v>
      </c>
      <c r="D49" s="316"/>
      <c r="E49" s="316"/>
      <c r="F49" s="316"/>
      <c r="G49" s="316"/>
      <c r="H49" s="5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6" t="s">
        <v>56</v>
      </c>
      <c r="AR49" s="58"/>
      <c r="AS49" s="77" t="s">
        <v>57</v>
      </c>
      <c r="AT49" s="78" t="s">
        <v>58</v>
      </c>
      <c r="AU49" s="78" t="s">
        <v>59</v>
      </c>
      <c r="AV49" s="78" t="s">
        <v>60</v>
      </c>
      <c r="AW49" s="78" t="s">
        <v>61</v>
      </c>
      <c r="AX49" s="78" t="s">
        <v>62</v>
      </c>
      <c r="AY49" s="78" t="s">
        <v>63</v>
      </c>
      <c r="AZ49" s="78" t="s">
        <v>64</v>
      </c>
      <c r="BA49" s="78" t="s">
        <v>65</v>
      </c>
      <c r="BB49" s="78" t="s">
        <v>66</v>
      </c>
      <c r="BC49" s="78" t="s">
        <v>67</v>
      </c>
      <c r="BD49" s="79" t="s">
        <v>68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5"/>
      <c r="C51" s="83" t="s">
        <v>69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02">
        <f>ROUND(AG52,2)</f>
        <v>0</v>
      </c>
      <c r="AH51" s="302"/>
      <c r="AI51" s="302"/>
      <c r="AJ51" s="302"/>
      <c r="AK51" s="302"/>
      <c r="AL51" s="302"/>
      <c r="AM51" s="302"/>
      <c r="AN51" s="303">
        <f>SUM(AG51,AT51)</f>
        <v>0</v>
      </c>
      <c r="AO51" s="303"/>
      <c r="AP51" s="303"/>
      <c r="AQ51" s="85" t="s">
        <v>21</v>
      </c>
      <c r="AR51" s="68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70</v>
      </c>
      <c r="BT51" s="90" t="s">
        <v>71</v>
      </c>
      <c r="BU51" s="91" t="s">
        <v>72</v>
      </c>
      <c r="BV51" s="90" t="s">
        <v>73</v>
      </c>
      <c r="BW51" s="90" t="s">
        <v>7</v>
      </c>
      <c r="BX51" s="90" t="s">
        <v>74</v>
      </c>
      <c r="CL51" s="90" t="s">
        <v>21</v>
      </c>
    </row>
    <row r="52" spans="1:91" s="5" customFormat="1" ht="31.5" customHeight="1">
      <c r="A52" s="92" t="s">
        <v>75</v>
      </c>
      <c r="B52" s="93"/>
      <c r="C52" s="94"/>
      <c r="D52" s="298" t="s">
        <v>76</v>
      </c>
      <c r="E52" s="298"/>
      <c r="F52" s="298"/>
      <c r="G52" s="298"/>
      <c r="H52" s="298"/>
      <c r="I52" s="95"/>
      <c r="J52" s="298" t="s">
        <v>77</v>
      </c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  <c r="AD52" s="298"/>
      <c r="AE52" s="298"/>
      <c r="AF52" s="298"/>
      <c r="AG52" s="304">
        <f ca="1">'14 -2018 - SO-301 Přeložk...'!J27</f>
        <v>0</v>
      </c>
      <c r="AH52" s="305"/>
      <c r="AI52" s="305"/>
      <c r="AJ52" s="305"/>
      <c r="AK52" s="305"/>
      <c r="AL52" s="305"/>
      <c r="AM52" s="305"/>
      <c r="AN52" s="304">
        <f>SUM(AG52,AT52)</f>
        <v>0</v>
      </c>
      <c r="AO52" s="305"/>
      <c r="AP52" s="305"/>
      <c r="AQ52" s="96" t="s">
        <v>78</v>
      </c>
      <c r="AR52" s="97"/>
      <c r="AS52" s="98">
        <v>0</v>
      </c>
      <c r="AT52" s="99">
        <f>ROUND(SUM(AV52:AW52),2)</f>
        <v>0</v>
      </c>
      <c r="AU52" s="100">
        <f ca="1">'14 -2018 - SO-301 Přeložk...'!P84</f>
        <v>0</v>
      </c>
      <c r="AV52" s="99">
        <f ca="1">'14 -2018 - SO-301 Přeložk...'!J30</f>
        <v>0</v>
      </c>
      <c r="AW52" s="99">
        <f ca="1">'14 -2018 - SO-301 Přeložk...'!J31</f>
        <v>0</v>
      </c>
      <c r="AX52" s="99">
        <f ca="1">'14 -2018 - SO-301 Přeložk...'!J32</f>
        <v>0</v>
      </c>
      <c r="AY52" s="99">
        <f ca="1">'14 -2018 - SO-301 Přeložk...'!J33</f>
        <v>0</v>
      </c>
      <c r="AZ52" s="99">
        <f ca="1">'14 -2018 - SO-301 Přeložk...'!F30</f>
        <v>0</v>
      </c>
      <c r="BA52" s="99">
        <f ca="1">'14 -2018 - SO-301 Přeložk...'!F31</f>
        <v>0</v>
      </c>
      <c r="BB52" s="99">
        <f ca="1">'14 -2018 - SO-301 Přeložk...'!F32</f>
        <v>0</v>
      </c>
      <c r="BC52" s="99">
        <f ca="1">'14 -2018 - SO-301 Přeložk...'!F33</f>
        <v>0</v>
      </c>
      <c r="BD52" s="101">
        <f ca="1">'14 -2018 - SO-301 Přeložk...'!F34</f>
        <v>0</v>
      </c>
      <c r="BT52" s="102" t="s">
        <v>79</v>
      </c>
      <c r="BV52" s="102" t="s">
        <v>73</v>
      </c>
      <c r="BW52" s="102" t="s">
        <v>80</v>
      </c>
      <c r="BX52" s="102" t="s">
        <v>7</v>
      </c>
      <c r="CL52" s="102" t="s">
        <v>21</v>
      </c>
      <c r="CM52" s="102" t="s">
        <v>81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sheet="1" objects="1" scenarios="1" formatColumns="0" formatRows="0"/>
  <mergeCells count="41">
    <mergeCell ref="BE5:BE32"/>
    <mergeCell ref="W30:AE30"/>
    <mergeCell ref="X32:AB32"/>
    <mergeCell ref="AK32:AO32"/>
    <mergeCell ref="K6:AO6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AN52:AP52"/>
    <mergeCell ref="W29:AE29"/>
    <mergeCell ref="AK29:AO29"/>
    <mergeCell ref="L42:AO42"/>
    <mergeCell ref="AM44:AN44"/>
    <mergeCell ref="AG52:AM52"/>
    <mergeCell ref="J52:AF52"/>
    <mergeCell ref="AK26:AO26"/>
    <mergeCell ref="L27:O27"/>
    <mergeCell ref="W27:AE27"/>
    <mergeCell ref="AK27:AO27"/>
    <mergeCell ref="L30:O30"/>
    <mergeCell ref="AK30:AO30"/>
    <mergeCell ref="L26:O26"/>
    <mergeCell ref="W26:AE26"/>
    <mergeCell ref="L28:O28"/>
  </mergeCells>
  <phoneticPr fontId="0" type="noConversion"/>
  <hyperlinks>
    <hyperlink ref="K1:S1" location="C2" display="1) Rekapitulace stavby"/>
    <hyperlink ref="W1:AI1" location="C51" display="2) Rekapitulace objektů stavby a soupisů prací"/>
    <hyperlink ref="A52" location="'14 -2018 - SO-301 Přelož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9"/>
  <sheetViews>
    <sheetView showGridLines="0" tabSelected="1" workbookViewId="0">
      <pane ySplit="1" topLeftCell="A10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82</v>
      </c>
      <c r="G1" s="344" t="s">
        <v>83</v>
      </c>
      <c r="H1" s="344"/>
      <c r="I1" s="107"/>
      <c r="J1" s="106" t="s">
        <v>84</v>
      </c>
      <c r="K1" s="105" t="s">
        <v>85</v>
      </c>
      <c r="L1" s="106" t="s">
        <v>86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21" t="s">
        <v>80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81</v>
      </c>
    </row>
    <row r="4" spans="1:70" ht="36.950000000000003" customHeight="1">
      <c r="B4" s="25"/>
      <c r="C4" s="26"/>
      <c r="D4" s="27" t="s">
        <v>87</v>
      </c>
      <c r="E4" s="26"/>
      <c r="F4" s="26"/>
      <c r="G4" s="26"/>
      <c r="H4" s="26"/>
      <c r="I4" s="109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36" t="str">
        <f ca="1">'Rekapitulace stavby'!K6</f>
        <v>Most ev.č. BM-665 přes náhon u areálu Komety</v>
      </c>
      <c r="F7" s="337"/>
      <c r="G7" s="337"/>
      <c r="H7" s="337"/>
      <c r="I7" s="109"/>
      <c r="J7" s="26"/>
      <c r="K7" s="28"/>
    </row>
    <row r="8" spans="1:70" s="1" customFormat="1" ht="15">
      <c r="B8" s="38"/>
      <c r="C8" s="39"/>
      <c r="D8" s="34" t="s">
        <v>88</v>
      </c>
      <c r="E8" s="39"/>
      <c r="F8" s="39"/>
      <c r="G8" s="39"/>
      <c r="H8" s="39"/>
      <c r="I8" s="110"/>
      <c r="J8" s="39"/>
      <c r="K8" s="42"/>
    </row>
    <row r="9" spans="1:70" s="1" customFormat="1" ht="36.950000000000003" customHeight="1">
      <c r="B9" s="38"/>
      <c r="C9" s="39"/>
      <c r="D9" s="39"/>
      <c r="E9" s="338" t="s">
        <v>89</v>
      </c>
      <c r="F9" s="339"/>
      <c r="G9" s="339"/>
      <c r="H9" s="339"/>
      <c r="I9" s="110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0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1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1" t="s">
        <v>25</v>
      </c>
      <c r="J12" s="112" t="str">
        <f ca="1">'Rekapitulace stavby'!AN8</f>
        <v>9. 12. 2018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0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1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1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0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1" t="s">
        <v>28</v>
      </c>
      <c r="J17" s="32" t="str">
        <f ca="1"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 ca="1">IF('Rekapitulace stavby'!E14="Vyplň údaj","",IF('Rekapitulace stavby'!E14="","",'Rekapitulace stavby'!E14))</f>
        <v/>
      </c>
      <c r="F18" s="39"/>
      <c r="G18" s="39"/>
      <c r="H18" s="39"/>
      <c r="I18" s="111" t="s">
        <v>30</v>
      </c>
      <c r="J18" s="32" t="str">
        <f ca="1"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0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1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1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0"/>
      <c r="J22" s="39"/>
      <c r="K22" s="42"/>
    </row>
    <row r="23" spans="2:11" s="1" customFormat="1" ht="14.45" customHeight="1">
      <c r="B23" s="38"/>
      <c r="C23" s="39"/>
      <c r="D23" s="34" t="s">
        <v>36</v>
      </c>
      <c r="E23" s="39"/>
      <c r="F23" s="39"/>
      <c r="G23" s="39"/>
      <c r="H23" s="39"/>
      <c r="I23" s="110"/>
      <c r="J23" s="39"/>
      <c r="K23" s="42"/>
    </row>
    <row r="24" spans="2:11" s="6" customFormat="1" ht="16.5" customHeight="1">
      <c r="B24" s="113"/>
      <c r="C24" s="114"/>
      <c r="D24" s="114"/>
      <c r="E24" s="325" t="s">
        <v>21</v>
      </c>
      <c r="F24" s="325"/>
      <c r="G24" s="325"/>
      <c r="H24" s="325"/>
      <c r="I24" s="115"/>
      <c r="J24" s="114"/>
      <c r="K24" s="116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0"/>
      <c r="J25" s="39"/>
      <c r="K25" s="42"/>
    </row>
    <row r="26" spans="2:11" s="1" customFormat="1" ht="6.95" customHeight="1">
      <c r="B26" s="38"/>
      <c r="C26" s="39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8"/>
      <c r="C27" s="39"/>
      <c r="D27" s="119" t="s">
        <v>37</v>
      </c>
      <c r="E27" s="39"/>
      <c r="F27" s="39"/>
      <c r="G27" s="39"/>
      <c r="H27" s="39"/>
      <c r="I27" s="110"/>
      <c r="J27" s="120">
        <f>ROUND(J84,2)</f>
        <v>0</v>
      </c>
      <c r="K27" s="42"/>
    </row>
    <row r="28" spans="2:11" s="1" customFormat="1" ht="6.95" customHeight="1">
      <c r="B28" s="38"/>
      <c r="C28" s="39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8"/>
      <c r="C29" s="39"/>
      <c r="D29" s="39"/>
      <c r="E29" s="39"/>
      <c r="F29" s="43" t="s">
        <v>39</v>
      </c>
      <c r="G29" s="39"/>
      <c r="H29" s="39"/>
      <c r="I29" s="121" t="s">
        <v>38</v>
      </c>
      <c r="J29" s="43" t="s">
        <v>40</v>
      </c>
      <c r="K29" s="42"/>
    </row>
    <row r="30" spans="2:11" s="1" customFormat="1" ht="14.45" customHeight="1">
      <c r="B30" s="38"/>
      <c r="C30" s="39"/>
      <c r="D30" s="46" t="s">
        <v>41</v>
      </c>
      <c r="E30" s="46" t="s">
        <v>42</v>
      </c>
      <c r="F30" s="122">
        <f>ROUND(SUM(BE84:BE138), 2)</f>
        <v>0</v>
      </c>
      <c r="G30" s="39"/>
      <c r="H30" s="39"/>
      <c r="I30" s="123">
        <v>0.21</v>
      </c>
      <c r="J30" s="122">
        <f>ROUND(ROUND((SUM(BE84:BE138)),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43</v>
      </c>
      <c r="F31" s="122">
        <f>ROUND(SUM(BF84:BF138), 2)</f>
        <v>0</v>
      </c>
      <c r="G31" s="39"/>
      <c r="H31" s="39"/>
      <c r="I31" s="123">
        <v>0.15</v>
      </c>
      <c r="J31" s="122">
        <f>ROUND(ROUND((SUM(BF84:BF138)),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44</v>
      </c>
      <c r="F32" s="122">
        <f>ROUND(SUM(BG84:BG138), 2)</f>
        <v>0</v>
      </c>
      <c r="G32" s="39"/>
      <c r="H32" s="39"/>
      <c r="I32" s="123">
        <v>0.21</v>
      </c>
      <c r="J32" s="122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45</v>
      </c>
      <c r="F33" s="122">
        <f>ROUND(SUM(BH84:BH138), 2)</f>
        <v>0</v>
      </c>
      <c r="G33" s="39"/>
      <c r="H33" s="39"/>
      <c r="I33" s="123">
        <v>0.15</v>
      </c>
      <c r="J33" s="122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22">
        <f>ROUND(SUM(BI84:BI138), 2)</f>
        <v>0</v>
      </c>
      <c r="G34" s="39"/>
      <c r="H34" s="39"/>
      <c r="I34" s="123">
        <v>0</v>
      </c>
      <c r="J34" s="122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0"/>
      <c r="J35" s="39"/>
      <c r="K35" s="42"/>
    </row>
    <row r="36" spans="2:11" s="1" customFormat="1" ht="25.35" customHeight="1">
      <c r="B36" s="38"/>
      <c r="C36" s="48"/>
      <c r="D36" s="49" t="s">
        <v>47</v>
      </c>
      <c r="E36" s="50"/>
      <c r="F36" s="50"/>
      <c r="G36" s="124" t="s">
        <v>48</v>
      </c>
      <c r="H36" s="51" t="s">
        <v>49</v>
      </c>
      <c r="I36" s="125"/>
      <c r="J36" s="126">
        <f>SUM(J27:J34)</f>
        <v>0</v>
      </c>
      <c r="K36" s="127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8"/>
      <c r="J37" s="54"/>
      <c r="K37" s="55"/>
    </row>
    <row r="41" spans="2:11" s="1" customFormat="1" ht="6.95" customHeight="1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>
      <c r="B42" s="38"/>
      <c r="C42" s="27" t="s">
        <v>90</v>
      </c>
      <c r="D42" s="39"/>
      <c r="E42" s="39"/>
      <c r="F42" s="39"/>
      <c r="G42" s="39"/>
      <c r="H42" s="39"/>
      <c r="I42" s="110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0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0"/>
      <c r="J44" s="39"/>
      <c r="K44" s="42"/>
    </row>
    <row r="45" spans="2:11" s="1" customFormat="1" ht="16.5" customHeight="1">
      <c r="B45" s="38"/>
      <c r="C45" s="39"/>
      <c r="D45" s="39"/>
      <c r="E45" s="336" t="str">
        <f>E7</f>
        <v>Most ev.č. BM-665 přes náhon u areálu Komety</v>
      </c>
      <c r="F45" s="337"/>
      <c r="G45" s="337"/>
      <c r="H45" s="337"/>
      <c r="I45" s="110"/>
      <c r="J45" s="39"/>
      <c r="K45" s="42"/>
    </row>
    <row r="46" spans="2:11" s="1" customFormat="1" ht="14.45" customHeight="1">
      <c r="B46" s="38"/>
      <c r="C46" s="34" t="s">
        <v>88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17.25" customHeight="1">
      <c r="B47" s="38"/>
      <c r="C47" s="39"/>
      <c r="D47" s="39"/>
      <c r="E47" s="338" t="str">
        <f>E9</f>
        <v>14 -2018 - SO-301 Přeložka kanalizace</v>
      </c>
      <c r="F47" s="339"/>
      <c r="G47" s="339"/>
      <c r="H47" s="339"/>
      <c r="I47" s="110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0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1" t="s">
        <v>25</v>
      </c>
      <c r="J49" s="112" t="str">
        <f>IF(J12="","",J12)</f>
        <v>9. 12. 2018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0"/>
      <c r="J50" s="39"/>
      <c r="K50" s="42"/>
    </row>
    <row r="51" spans="2:47" s="1" customFormat="1" ht="15">
      <c r="B51" s="38"/>
      <c r="C51" s="34" t="s">
        <v>27</v>
      </c>
      <c r="D51" s="39"/>
      <c r="E51" s="39"/>
      <c r="F51" s="32" t="str">
        <f>E15</f>
        <v>Brněnské komunikace, a.s.</v>
      </c>
      <c r="G51" s="39"/>
      <c r="H51" s="39"/>
      <c r="I51" s="111" t="s">
        <v>33</v>
      </c>
      <c r="J51" s="325" t="str">
        <f>E21</f>
        <v>Ing. Jiří Hermany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0"/>
      <c r="J52" s="34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0"/>
      <c r="J53" s="39"/>
      <c r="K53" s="42"/>
    </row>
    <row r="54" spans="2:47" s="1" customFormat="1" ht="29.25" customHeight="1">
      <c r="B54" s="38"/>
      <c r="C54" s="133" t="s">
        <v>91</v>
      </c>
      <c r="D54" s="48"/>
      <c r="E54" s="48"/>
      <c r="F54" s="48"/>
      <c r="G54" s="48"/>
      <c r="H54" s="48"/>
      <c r="I54" s="134"/>
      <c r="J54" s="135" t="s">
        <v>92</v>
      </c>
      <c r="K54" s="52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0"/>
      <c r="J55" s="39"/>
      <c r="K55" s="42"/>
    </row>
    <row r="56" spans="2:47" s="1" customFormat="1" ht="29.25" customHeight="1">
      <c r="B56" s="38"/>
      <c r="C56" s="136" t="s">
        <v>93</v>
      </c>
      <c r="D56" s="39"/>
      <c r="E56" s="39"/>
      <c r="F56" s="39"/>
      <c r="G56" s="39"/>
      <c r="H56" s="39"/>
      <c r="I56" s="110"/>
      <c r="J56" s="120">
        <f>J84</f>
        <v>0</v>
      </c>
      <c r="K56" s="42"/>
      <c r="AU56" s="21" t="s">
        <v>94</v>
      </c>
    </row>
    <row r="57" spans="2:47" s="7" customFormat="1" ht="24.95" customHeight="1">
      <c r="B57" s="137"/>
      <c r="C57" s="138"/>
      <c r="D57" s="139" t="s">
        <v>95</v>
      </c>
      <c r="E57" s="140"/>
      <c r="F57" s="140"/>
      <c r="G57" s="140"/>
      <c r="H57" s="140"/>
      <c r="I57" s="141"/>
      <c r="J57" s="142">
        <f>J85</f>
        <v>0</v>
      </c>
      <c r="K57" s="143"/>
    </row>
    <row r="58" spans="2:47" s="8" customFormat="1" ht="19.899999999999999" customHeight="1">
      <c r="B58" s="144"/>
      <c r="C58" s="145"/>
      <c r="D58" s="146" t="s">
        <v>96</v>
      </c>
      <c r="E58" s="147"/>
      <c r="F58" s="147"/>
      <c r="G58" s="147"/>
      <c r="H58" s="147"/>
      <c r="I58" s="148"/>
      <c r="J58" s="149">
        <f>J86</f>
        <v>0</v>
      </c>
      <c r="K58" s="150"/>
    </row>
    <row r="59" spans="2:47" s="8" customFormat="1" ht="19.899999999999999" customHeight="1">
      <c r="B59" s="144"/>
      <c r="C59" s="145"/>
      <c r="D59" s="146" t="s">
        <v>97</v>
      </c>
      <c r="E59" s="147"/>
      <c r="F59" s="147"/>
      <c r="G59" s="147"/>
      <c r="H59" s="147"/>
      <c r="I59" s="148"/>
      <c r="J59" s="149">
        <f>J104</f>
        <v>0</v>
      </c>
      <c r="K59" s="150"/>
    </row>
    <row r="60" spans="2:47" s="8" customFormat="1" ht="19.899999999999999" customHeight="1">
      <c r="B60" s="144"/>
      <c r="C60" s="145"/>
      <c r="D60" s="146" t="s">
        <v>98</v>
      </c>
      <c r="E60" s="147"/>
      <c r="F60" s="147"/>
      <c r="G60" s="147"/>
      <c r="H60" s="147"/>
      <c r="I60" s="148"/>
      <c r="J60" s="149">
        <f>J108</f>
        <v>0</v>
      </c>
      <c r="K60" s="150"/>
    </row>
    <row r="61" spans="2:47" s="8" customFormat="1" ht="19.899999999999999" customHeight="1">
      <c r="B61" s="144"/>
      <c r="C61" s="145"/>
      <c r="D61" s="146" t="s">
        <v>99</v>
      </c>
      <c r="E61" s="147"/>
      <c r="F61" s="147"/>
      <c r="G61" s="147"/>
      <c r="H61" s="147"/>
      <c r="I61" s="148"/>
      <c r="J61" s="149">
        <f>J111</f>
        <v>0</v>
      </c>
      <c r="K61" s="150"/>
    </row>
    <row r="62" spans="2:47" s="7" customFormat="1" ht="24.95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J134</f>
        <v>0</v>
      </c>
      <c r="K62" s="143"/>
    </row>
    <row r="63" spans="2:47" s="7" customFormat="1" ht="24.95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J136</f>
        <v>0</v>
      </c>
      <c r="K63" s="143"/>
    </row>
    <row r="64" spans="2:47" s="8" customFormat="1" ht="19.899999999999999" customHeight="1">
      <c r="B64" s="144"/>
      <c r="C64" s="145"/>
      <c r="D64" s="146" t="s">
        <v>102</v>
      </c>
      <c r="E64" s="147"/>
      <c r="F64" s="147"/>
      <c r="G64" s="147"/>
      <c r="H64" s="147"/>
      <c r="I64" s="148"/>
      <c r="J64" s="149">
        <f>J137</f>
        <v>0</v>
      </c>
      <c r="K64" s="15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0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28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31"/>
      <c r="J70" s="57"/>
      <c r="K70" s="57"/>
      <c r="L70" s="58"/>
    </row>
    <row r="71" spans="2:12" s="1" customFormat="1" ht="36.950000000000003" customHeight="1">
      <c r="B71" s="38"/>
      <c r="C71" s="59" t="s">
        <v>103</v>
      </c>
      <c r="D71" s="60"/>
      <c r="E71" s="60"/>
      <c r="F71" s="60"/>
      <c r="G71" s="60"/>
      <c r="H71" s="60"/>
      <c r="I71" s="151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51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51"/>
      <c r="J73" s="60"/>
      <c r="K73" s="60"/>
      <c r="L73" s="58"/>
    </row>
    <row r="74" spans="2:12" s="1" customFormat="1" ht="16.5" customHeight="1">
      <c r="B74" s="38"/>
      <c r="C74" s="60"/>
      <c r="D74" s="60"/>
      <c r="E74" s="341" t="str">
        <f>E7</f>
        <v>Most ev.č. BM-665 přes náhon u areálu Komety</v>
      </c>
      <c r="F74" s="342"/>
      <c r="G74" s="342"/>
      <c r="H74" s="342"/>
      <c r="I74" s="151"/>
      <c r="J74" s="60"/>
      <c r="K74" s="60"/>
      <c r="L74" s="58"/>
    </row>
    <row r="75" spans="2:12" s="1" customFormat="1" ht="14.45" customHeight="1">
      <c r="B75" s="38"/>
      <c r="C75" s="62" t="s">
        <v>88</v>
      </c>
      <c r="D75" s="60"/>
      <c r="E75" s="60"/>
      <c r="F75" s="60"/>
      <c r="G75" s="60"/>
      <c r="H75" s="60"/>
      <c r="I75" s="151"/>
      <c r="J75" s="60"/>
      <c r="K75" s="60"/>
      <c r="L75" s="58"/>
    </row>
    <row r="76" spans="2:12" s="1" customFormat="1" ht="17.25" customHeight="1">
      <c r="B76" s="38"/>
      <c r="C76" s="60"/>
      <c r="D76" s="60"/>
      <c r="E76" s="306" t="str">
        <f>E9</f>
        <v>14 -2018 - SO-301 Přeložka kanalizace</v>
      </c>
      <c r="F76" s="343"/>
      <c r="G76" s="343"/>
      <c r="H76" s="343"/>
      <c r="I76" s="151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5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52" t="str">
        <f>F12</f>
        <v xml:space="preserve"> </v>
      </c>
      <c r="G78" s="60"/>
      <c r="H78" s="60"/>
      <c r="I78" s="153" t="s">
        <v>25</v>
      </c>
      <c r="J78" s="70" t="str">
        <f>IF(J12="","",J12)</f>
        <v>9. 12. 2018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51"/>
      <c r="J79" s="60"/>
      <c r="K79" s="60"/>
      <c r="L79" s="58"/>
    </row>
    <row r="80" spans="2:12" s="1" customFormat="1" ht="15">
      <c r="B80" s="38"/>
      <c r="C80" s="62" t="s">
        <v>27</v>
      </c>
      <c r="D80" s="60"/>
      <c r="E80" s="60"/>
      <c r="F80" s="152" t="str">
        <f>E15</f>
        <v>Brněnské komunikace, a.s.</v>
      </c>
      <c r="G80" s="60"/>
      <c r="H80" s="60"/>
      <c r="I80" s="153" t="s">
        <v>33</v>
      </c>
      <c r="J80" s="152" t="str">
        <f>E21</f>
        <v>Ing. Jiří Hermany</v>
      </c>
      <c r="K80" s="60"/>
      <c r="L80" s="58"/>
    </row>
    <row r="81" spans="2:65" s="1" customFormat="1" ht="14.45" customHeight="1">
      <c r="B81" s="38"/>
      <c r="C81" s="62" t="s">
        <v>31</v>
      </c>
      <c r="D81" s="60"/>
      <c r="E81" s="60"/>
      <c r="F81" s="152" t="str">
        <f>IF(E18="","",E18)</f>
        <v/>
      </c>
      <c r="G81" s="60"/>
      <c r="H81" s="60"/>
      <c r="I81" s="15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51"/>
      <c r="J82" s="60"/>
      <c r="K82" s="60"/>
      <c r="L82" s="58"/>
    </row>
    <row r="83" spans="2:65" s="9" customFormat="1" ht="29.25" customHeight="1">
      <c r="B83" s="154"/>
      <c r="C83" s="155" t="s">
        <v>104</v>
      </c>
      <c r="D83" s="156" t="s">
        <v>56</v>
      </c>
      <c r="E83" s="156" t="s">
        <v>52</v>
      </c>
      <c r="F83" s="156" t="s">
        <v>105</v>
      </c>
      <c r="G83" s="156" t="s">
        <v>106</v>
      </c>
      <c r="H83" s="156" t="s">
        <v>107</v>
      </c>
      <c r="I83" s="157" t="s">
        <v>108</v>
      </c>
      <c r="J83" s="156" t="s">
        <v>92</v>
      </c>
      <c r="K83" s="159" t="s">
        <v>109</v>
      </c>
      <c r="L83" s="160"/>
      <c r="M83" s="77" t="s">
        <v>110</v>
      </c>
      <c r="N83" s="78" t="s">
        <v>41</v>
      </c>
      <c r="O83" s="78" t="s">
        <v>111</v>
      </c>
      <c r="P83" s="78" t="s">
        <v>112</v>
      </c>
      <c r="Q83" s="78" t="s">
        <v>113</v>
      </c>
      <c r="R83" s="78" t="s">
        <v>114</v>
      </c>
      <c r="S83" s="78" t="s">
        <v>115</v>
      </c>
      <c r="T83" s="79" t="s">
        <v>116</v>
      </c>
    </row>
    <row r="84" spans="2:65" s="1" customFormat="1" ht="29.25" customHeight="1">
      <c r="B84" s="38"/>
      <c r="C84" s="83" t="s">
        <v>93</v>
      </c>
      <c r="D84" s="60"/>
      <c r="E84" s="60"/>
      <c r="F84" s="60"/>
      <c r="G84" s="60"/>
      <c r="H84" s="60"/>
      <c r="I84" s="151"/>
      <c r="J84" s="161">
        <f>BK84</f>
        <v>0</v>
      </c>
      <c r="K84" s="60"/>
      <c r="L84" s="58"/>
      <c r="M84" s="80"/>
      <c r="N84" s="81"/>
      <c r="O84" s="81"/>
      <c r="P84" s="162">
        <f>P85+P134+P136</f>
        <v>0</v>
      </c>
      <c r="Q84" s="81"/>
      <c r="R84" s="162">
        <f>R85+R134+R136</f>
        <v>27.254519500000001</v>
      </c>
      <c r="S84" s="81"/>
      <c r="T84" s="163">
        <f>T85+T134+T136</f>
        <v>0.40046400000000004</v>
      </c>
      <c r="AT84" s="21" t="s">
        <v>70</v>
      </c>
      <c r="AU84" s="21" t="s">
        <v>94</v>
      </c>
      <c r="BK84" s="164">
        <f>BK85+BK134+BK136</f>
        <v>0</v>
      </c>
    </row>
    <row r="85" spans="2:65" s="10" customFormat="1" ht="37.35" customHeight="1">
      <c r="B85" s="165"/>
      <c r="C85" s="166"/>
      <c r="D85" s="167" t="s">
        <v>70</v>
      </c>
      <c r="E85" s="168" t="s">
        <v>117</v>
      </c>
      <c r="F85" s="168" t="s">
        <v>118</v>
      </c>
      <c r="G85" s="166"/>
      <c r="H85" s="166"/>
      <c r="I85" s="169"/>
      <c r="J85" s="170">
        <f>BK85</f>
        <v>0</v>
      </c>
      <c r="K85" s="166"/>
      <c r="L85" s="171"/>
      <c r="M85" s="172"/>
      <c r="N85" s="173"/>
      <c r="O85" s="173"/>
      <c r="P85" s="174">
        <f>P86+P104+P108+P111</f>
        <v>0</v>
      </c>
      <c r="Q85" s="173"/>
      <c r="R85" s="174">
        <f>R86+R104+R108+R111</f>
        <v>27.254279499999999</v>
      </c>
      <c r="S85" s="173"/>
      <c r="T85" s="175">
        <f>T86+T104+T108+T111</f>
        <v>0.40046400000000004</v>
      </c>
      <c r="AR85" s="176" t="s">
        <v>79</v>
      </c>
      <c r="AT85" s="177" t="s">
        <v>70</v>
      </c>
      <c r="AU85" s="177" t="s">
        <v>71</v>
      </c>
      <c r="AY85" s="176" t="s">
        <v>119</v>
      </c>
      <c r="BK85" s="178">
        <f>BK86+BK104+BK108+BK111</f>
        <v>0</v>
      </c>
    </row>
    <row r="86" spans="2:65" s="10" customFormat="1" ht="19.899999999999999" customHeight="1">
      <c r="B86" s="165"/>
      <c r="C86" s="166"/>
      <c r="D86" s="167" t="s">
        <v>70</v>
      </c>
      <c r="E86" s="179" t="s">
        <v>79</v>
      </c>
      <c r="F86" s="179" t="s">
        <v>120</v>
      </c>
      <c r="G86" s="166"/>
      <c r="H86" s="166"/>
      <c r="I86" s="169"/>
      <c r="J86" s="180">
        <f>BK86</f>
        <v>0</v>
      </c>
      <c r="K86" s="166"/>
      <c r="L86" s="171"/>
      <c r="M86" s="172"/>
      <c r="N86" s="173"/>
      <c r="O86" s="173"/>
      <c r="P86" s="174">
        <f>SUM(P87:P103)</f>
        <v>0</v>
      </c>
      <c r="Q86" s="173"/>
      <c r="R86" s="174">
        <f>SUM(R87:R103)</f>
        <v>18.092479999999998</v>
      </c>
      <c r="S86" s="173"/>
      <c r="T86" s="175">
        <f>SUM(T87:T103)</f>
        <v>0</v>
      </c>
      <c r="AR86" s="176" t="s">
        <v>79</v>
      </c>
      <c r="AT86" s="177" t="s">
        <v>70</v>
      </c>
      <c r="AU86" s="177" t="s">
        <v>79</v>
      </c>
      <c r="AY86" s="176" t="s">
        <v>119</v>
      </c>
      <c r="BK86" s="178">
        <f>SUM(BK87:BK103)</f>
        <v>0</v>
      </c>
    </row>
    <row r="87" spans="2:65" s="1" customFormat="1" ht="38.25" customHeight="1">
      <c r="B87" s="38"/>
      <c r="C87" s="181" t="s">
        <v>79</v>
      </c>
      <c r="D87" s="181" t="s">
        <v>121</v>
      </c>
      <c r="E87" s="182" t="s">
        <v>122</v>
      </c>
      <c r="F87" s="183" t="s">
        <v>123</v>
      </c>
      <c r="G87" s="184" t="s">
        <v>124</v>
      </c>
      <c r="H87" s="185">
        <v>35.475000000000001</v>
      </c>
      <c r="I87" s="186"/>
      <c r="J87" s="187">
        <f>ROUND(I87*H87,2)</f>
        <v>0</v>
      </c>
      <c r="K87" s="183" t="s">
        <v>125</v>
      </c>
      <c r="L87" s="58"/>
      <c r="M87" s="188" t="s">
        <v>21</v>
      </c>
      <c r="N87" s="189" t="s">
        <v>42</v>
      </c>
      <c r="O87" s="39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21" t="s">
        <v>126</v>
      </c>
      <c r="AT87" s="21" t="s">
        <v>121</v>
      </c>
      <c r="AU87" s="21" t="s">
        <v>81</v>
      </c>
      <c r="AY87" s="21" t="s">
        <v>119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21" t="s">
        <v>79</v>
      </c>
      <c r="BK87" s="192">
        <f>ROUND(I87*H87,2)</f>
        <v>0</v>
      </c>
      <c r="BL87" s="21" t="s">
        <v>126</v>
      </c>
      <c r="BM87" s="21" t="s">
        <v>127</v>
      </c>
    </row>
    <row r="88" spans="2:65" s="11" customFormat="1">
      <c r="B88" s="193"/>
      <c r="C88" s="194"/>
      <c r="D88" s="195" t="s">
        <v>128</v>
      </c>
      <c r="E88" s="196" t="s">
        <v>21</v>
      </c>
      <c r="F88" s="197" t="s">
        <v>129</v>
      </c>
      <c r="G88" s="194"/>
      <c r="H88" s="198">
        <v>35.475000000000001</v>
      </c>
      <c r="I88" s="199"/>
      <c r="J88" s="194"/>
      <c r="K88" s="194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128</v>
      </c>
      <c r="AU88" s="204" t="s">
        <v>81</v>
      </c>
      <c r="AV88" s="11" t="s">
        <v>81</v>
      </c>
      <c r="AW88" s="11" t="s">
        <v>35</v>
      </c>
      <c r="AX88" s="11" t="s">
        <v>79</v>
      </c>
      <c r="AY88" s="204" t="s">
        <v>119</v>
      </c>
    </row>
    <row r="89" spans="2:65" s="1" customFormat="1" ht="25.5" customHeight="1">
      <c r="B89" s="38"/>
      <c r="C89" s="181" t="s">
        <v>81</v>
      </c>
      <c r="D89" s="181" t="s">
        <v>121</v>
      </c>
      <c r="E89" s="182" t="s">
        <v>130</v>
      </c>
      <c r="F89" s="183" t="s">
        <v>131</v>
      </c>
      <c r="G89" s="184" t="s">
        <v>124</v>
      </c>
      <c r="H89" s="185">
        <v>35.475000000000001</v>
      </c>
      <c r="I89" s="186"/>
      <c r="J89" s="187">
        <f>ROUND(I89*H89,2)</f>
        <v>0</v>
      </c>
      <c r="K89" s="183" t="s">
        <v>125</v>
      </c>
      <c r="L89" s="58"/>
      <c r="M89" s="188" t="s">
        <v>21</v>
      </c>
      <c r="N89" s="189" t="s">
        <v>42</v>
      </c>
      <c r="O89" s="39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AR89" s="21" t="s">
        <v>126</v>
      </c>
      <c r="AT89" s="21" t="s">
        <v>121</v>
      </c>
      <c r="AU89" s="21" t="s">
        <v>81</v>
      </c>
      <c r="AY89" s="21" t="s">
        <v>119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21" t="s">
        <v>79</v>
      </c>
      <c r="BK89" s="192">
        <f>ROUND(I89*H89,2)</f>
        <v>0</v>
      </c>
      <c r="BL89" s="21" t="s">
        <v>126</v>
      </c>
      <c r="BM89" s="21" t="s">
        <v>132</v>
      </c>
    </row>
    <row r="90" spans="2:65" s="11" customFormat="1">
      <c r="B90" s="193"/>
      <c r="C90" s="194"/>
      <c r="D90" s="195" t="s">
        <v>128</v>
      </c>
      <c r="E90" s="196" t="s">
        <v>21</v>
      </c>
      <c r="F90" s="197" t="s">
        <v>129</v>
      </c>
      <c r="G90" s="194"/>
      <c r="H90" s="198">
        <v>35.475000000000001</v>
      </c>
      <c r="I90" s="199"/>
      <c r="J90" s="194"/>
      <c r="K90" s="194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128</v>
      </c>
      <c r="AU90" s="204" t="s">
        <v>81</v>
      </c>
      <c r="AV90" s="11" t="s">
        <v>81</v>
      </c>
      <c r="AW90" s="11" t="s">
        <v>35</v>
      </c>
      <c r="AX90" s="11" t="s">
        <v>79</v>
      </c>
      <c r="AY90" s="204" t="s">
        <v>119</v>
      </c>
    </row>
    <row r="91" spans="2:65" s="1" customFormat="1" ht="25.5" customHeight="1">
      <c r="B91" s="38"/>
      <c r="C91" s="181" t="s">
        <v>133</v>
      </c>
      <c r="D91" s="181" t="s">
        <v>121</v>
      </c>
      <c r="E91" s="182" t="s">
        <v>134</v>
      </c>
      <c r="F91" s="183" t="s">
        <v>135</v>
      </c>
      <c r="G91" s="184" t="s">
        <v>136</v>
      </c>
      <c r="H91" s="185">
        <v>72</v>
      </c>
      <c r="I91" s="186"/>
      <c r="J91" s="187">
        <f>ROUND(I91*H91,2)</f>
        <v>0</v>
      </c>
      <c r="K91" s="183" t="s">
        <v>125</v>
      </c>
      <c r="L91" s="58"/>
      <c r="M91" s="188" t="s">
        <v>21</v>
      </c>
      <c r="N91" s="189" t="s">
        <v>42</v>
      </c>
      <c r="O91" s="39"/>
      <c r="P91" s="190">
        <f>O91*H91</f>
        <v>0</v>
      </c>
      <c r="Q91" s="190">
        <v>8.4000000000000003E-4</v>
      </c>
      <c r="R91" s="190">
        <f>Q91*H91</f>
        <v>6.0480000000000006E-2</v>
      </c>
      <c r="S91" s="190">
        <v>0</v>
      </c>
      <c r="T91" s="191">
        <f>S91*H91</f>
        <v>0</v>
      </c>
      <c r="AR91" s="21" t="s">
        <v>126</v>
      </c>
      <c r="AT91" s="21" t="s">
        <v>121</v>
      </c>
      <c r="AU91" s="21" t="s">
        <v>81</v>
      </c>
      <c r="AY91" s="21" t="s">
        <v>119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21" t="s">
        <v>79</v>
      </c>
      <c r="BK91" s="192">
        <f>ROUND(I91*H91,2)</f>
        <v>0</v>
      </c>
      <c r="BL91" s="21" t="s">
        <v>126</v>
      </c>
      <c r="BM91" s="21" t="s">
        <v>137</v>
      </c>
    </row>
    <row r="92" spans="2:65" s="11" customFormat="1">
      <c r="B92" s="193"/>
      <c r="C92" s="194"/>
      <c r="D92" s="195" t="s">
        <v>128</v>
      </c>
      <c r="E92" s="196" t="s">
        <v>21</v>
      </c>
      <c r="F92" s="197" t="s">
        <v>138</v>
      </c>
      <c r="G92" s="194"/>
      <c r="H92" s="198">
        <v>72</v>
      </c>
      <c r="I92" s="199"/>
      <c r="J92" s="194"/>
      <c r="K92" s="194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128</v>
      </c>
      <c r="AU92" s="204" t="s">
        <v>81</v>
      </c>
      <c r="AV92" s="11" t="s">
        <v>81</v>
      </c>
      <c r="AW92" s="11" t="s">
        <v>35</v>
      </c>
      <c r="AX92" s="11" t="s">
        <v>79</v>
      </c>
      <c r="AY92" s="204" t="s">
        <v>119</v>
      </c>
    </row>
    <row r="93" spans="2:65" s="1" customFormat="1" ht="25.5" customHeight="1">
      <c r="B93" s="38"/>
      <c r="C93" s="181" t="s">
        <v>126</v>
      </c>
      <c r="D93" s="181" t="s">
        <v>121</v>
      </c>
      <c r="E93" s="182" t="s">
        <v>139</v>
      </c>
      <c r="F93" s="183" t="s">
        <v>140</v>
      </c>
      <c r="G93" s="184" t="s">
        <v>136</v>
      </c>
      <c r="H93" s="185">
        <v>72</v>
      </c>
      <c r="I93" s="186"/>
      <c r="J93" s="187">
        <f>ROUND(I93*H93,2)</f>
        <v>0</v>
      </c>
      <c r="K93" s="183" t="s">
        <v>125</v>
      </c>
      <c r="L93" s="58"/>
      <c r="M93" s="188" t="s">
        <v>21</v>
      </c>
      <c r="N93" s="189" t="s">
        <v>42</v>
      </c>
      <c r="O93" s="39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21" t="s">
        <v>126</v>
      </c>
      <c r="AT93" s="21" t="s">
        <v>121</v>
      </c>
      <c r="AU93" s="21" t="s">
        <v>81</v>
      </c>
      <c r="AY93" s="21" t="s">
        <v>119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21" t="s">
        <v>79</v>
      </c>
      <c r="BK93" s="192">
        <f>ROUND(I93*H93,2)</f>
        <v>0</v>
      </c>
      <c r="BL93" s="21" t="s">
        <v>126</v>
      </c>
      <c r="BM93" s="21" t="s">
        <v>141</v>
      </c>
    </row>
    <row r="94" spans="2:65" s="11" customFormat="1">
      <c r="B94" s="193"/>
      <c r="C94" s="194"/>
      <c r="D94" s="195" t="s">
        <v>128</v>
      </c>
      <c r="E94" s="196" t="s">
        <v>21</v>
      </c>
      <c r="F94" s="197" t="s">
        <v>138</v>
      </c>
      <c r="G94" s="194"/>
      <c r="H94" s="198">
        <v>72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128</v>
      </c>
      <c r="AU94" s="204" t="s">
        <v>81</v>
      </c>
      <c r="AV94" s="11" t="s">
        <v>81</v>
      </c>
      <c r="AW94" s="11" t="s">
        <v>35</v>
      </c>
      <c r="AX94" s="11" t="s">
        <v>79</v>
      </c>
      <c r="AY94" s="204" t="s">
        <v>119</v>
      </c>
    </row>
    <row r="95" spans="2:65" s="1" customFormat="1" ht="38.25" customHeight="1">
      <c r="B95" s="38"/>
      <c r="C95" s="181" t="s">
        <v>142</v>
      </c>
      <c r="D95" s="181" t="s">
        <v>121</v>
      </c>
      <c r="E95" s="182" t="s">
        <v>143</v>
      </c>
      <c r="F95" s="183" t="s">
        <v>144</v>
      </c>
      <c r="G95" s="184" t="s">
        <v>124</v>
      </c>
      <c r="H95" s="185">
        <v>35.475000000000001</v>
      </c>
      <c r="I95" s="186"/>
      <c r="J95" s="187">
        <f>ROUND(I95*H95,2)</f>
        <v>0</v>
      </c>
      <c r="K95" s="183" t="s">
        <v>145</v>
      </c>
      <c r="L95" s="58"/>
      <c r="M95" s="188" t="s">
        <v>21</v>
      </c>
      <c r="N95" s="189" t="s">
        <v>42</v>
      </c>
      <c r="O95" s="39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AR95" s="21" t="s">
        <v>126</v>
      </c>
      <c r="AT95" s="21" t="s">
        <v>121</v>
      </c>
      <c r="AU95" s="21" t="s">
        <v>81</v>
      </c>
      <c r="AY95" s="21" t="s">
        <v>119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21" t="s">
        <v>79</v>
      </c>
      <c r="BK95" s="192">
        <f>ROUND(I95*H95,2)</f>
        <v>0</v>
      </c>
      <c r="BL95" s="21" t="s">
        <v>126</v>
      </c>
      <c r="BM95" s="21" t="s">
        <v>146</v>
      </c>
    </row>
    <row r="96" spans="2:65" s="11" customFormat="1">
      <c r="B96" s="193"/>
      <c r="C96" s="194"/>
      <c r="D96" s="195" t="s">
        <v>128</v>
      </c>
      <c r="E96" s="196" t="s">
        <v>21</v>
      </c>
      <c r="F96" s="197" t="s">
        <v>129</v>
      </c>
      <c r="G96" s="194"/>
      <c r="H96" s="198">
        <v>35.475000000000001</v>
      </c>
      <c r="I96" s="199"/>
      <c r="J96" s="194"/>
      <c r="K96" s="194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128</v>
      </c>
      <c r="AU96" s="204" t="s">
        <v>81</v>
      </c>
      <c r="AV96" s="11" t="s">
        <v>81</v>
      </c>
      <c r="AW96" s="11" t="s">
        <v>35</v>
      </c>
      <c r="AX96" s="11" t="s">
        <v>79</v>
      </c>
      <c r="AY96" s="204" t="s">
        <v>119</v>
      </c>
    </row>
    <row r="97" spans="2:65" s="1" customFormat="1" ht="25.5" customHeight="1">
      <c r="B97" s="38"/>
      <c r="C97" s="181" t="s">
        <v>147</v>
      </c>
      <c r="D97" s="181" t="s">
        <v>121</v>
      </c>
      <c r="E97" s="182" t="s">
        <v>148</v>
      </c>
      <c r="F97" s="183" t="s">
        <v>149</v>
      </c>
      <c r="G97" s="184" t="s">
        <v>124</v>
      </c>
      <c r="H97" s="185">
        <v>35.475000000000001</v>
      </c>
      <c r="I97" s="186"/>
      <c r="J97" s="187">
        <f>ROUND(I97*H97,2)</f>
        <v>0</v>
      </c>
      <c r="K97" s="183" t="s">
        <v>145</v>
      </c>
      <c r="L97" s="58"/>
      <c r="M97" s="188" t="s">
        <v>21</v>
      </c>
      <c r="N97" s="189" t="s">
        <v>42</v>
      </c>
      <c r="O97" s="39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AR97" s="21" t="s">
        <v>126</v>
      </c>
      <c r="AT97" s="21" t="s">
        <v>121</v>
      </c>
      <c r="AU97" s="21" t="s">
        <v>81</v>
      </c>
      <c r="AY97" s="21" t="s">
        <v>119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21" t="s">
        <v>79</v>
      </c>
      <c r="BK97" s="192">
        <f>ROUND(I97*H97,2)</f>
        <v>0</v>
      </c>
      <c r="BL97" s="21" t="s">
        <v>126</v>
      </c>
      <c r="BM97" s="21" t="s">
        <v>150</v>
      </c>
    </row>
    <row r="98" spans="2:65" s="11" customFormat="1">
      <c r="B98" s="193"/>
      <c r="C98" s="194"/>
      <c r="D98" s="195" t="s">
        <v>128</v>
      </c>
      <c r="E98" s="196" t="s">
        <v>21</v>
      </c>
      <c r="F98" s="197" t="s">
        <v>129</v>
      </c>
      <c r="G98" s="194"/>
      <c r="H98" s="198">
        <v>35.475000000000001</v>
      </c>
      <c r="I98" s="199"/>
      <c r="J98" s="194"/>
      <c r="K98" s="194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128</v>
      </c>
      <c r="AU98" s="204" t="s">
        <v>81</v>
      </c>
      <c r="AV98" s="11" t="s">
        <v>81</v>
      </c>
      <c r="AW98" s="11" t="s">
        <v>35</v>
      </c>
      <c r="AX98" s="11" t="s">
        <v>79</v>
      </c>
      <c r="AY98" s="204" t="s">
        <v>119</v>
      </c>
    </row>
    <row r="99" spans="2:65" s="1" customFormat="1" ht="38.25" customHeight="1">
      <c r="B99" s="38"/>
      <c r="C99" s="181" t="s">
        <v>151</v>
      </c>
      <c r="D99" s="181" t="s">
        <v>121</v>
      </c>
      <c r="E99" s="182" t="s">
        <v>152</v>
      </c>
      <c r="F99" s="183" t="s">
        <v>153</v>
      </c>
      <c r="G99" s="184" t="s">
        <v>124</v>
      </c>
      <c r="H99" s="185">
        <v>11.27</v>
      </c>
      <c r="I99" s="186"/>
      <c r="J99" s="187">
        <f>ROUND(I99*H99,2)</f>
        <v>0</v>
      </c>
      <c r="K99" s="183" t="s">
        <v>125</v>
      </c>
      <c r="L99" s="58"/>
      <c r="M99" s="188" t="s">
        <v>21</v>
      </c>
      <c r="N99" s="189" t="s">
        <v>42</v>
      </c>
      <c r="O99" s="39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AR99" s="21" t="s">
        <v>126</v>
      </c>
      <c r="AT99" s="21" t="s">
        <v>121</v>
      </c>
      <c r="AU99" s="21" t="s">
        <v>81</v>
      </c>
      <c r="AY99" s="21" t="s">
        <v>119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21" t="s">
        <v>79</v>
      </c>
      <c r="BK99" s="192">
        <f>ROUND(I99*H99,2)</f>
        <v>0</v>
      </c>
      <c r="BL99" s="21" t="s">
        <v>126</v>
      </c>
      <c r="BM99" s="21" t="s">
        <v>154</v>
      </c>
    </row>
    <row r="100" spans="2:65" s="11" customFormat="1">
      <c r="B100" s="193"/>
      <c r="C100" s="194"/>
      <c r="D100" s="195" t="s">
        <v>128</v>
      </c>
      <c r="E100" s="196" t="s">
        <v>21</v>
      </c>
      <c r="F100" s="197" t="s">
        <v>155</v>
      </c>
      <c r="G100" s="194"/>
      <c r="H100" s="198">
        <v>11.27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128</v>
      </c>
      <c r="AU100" s="204" t="s">
        <v>81</v>
      </c>
      <c r="AV100" s="11" t="s">
        <v>81</v>
      </c>
      <c r="AW100" s="11" t="s">
        <v>35</v>
      </c>
      <c r="AX100" s="11" t="s">
        <v>79</v>
      </c>
      <c r="AY100" s="204" t="s">
        <v>119</v>
      </c>
    </row>
    <row r="101" spans="2:65" s="1" customFormat="1" ht="16.5" customHeight="1">
      <c r="B101" s="38"/>
      <c r="C101" s="205" t="s">
        <v>156</v>
      </c>
      <c r="D101" s="205" t="s">
        <v>157</v>
      </c>
      <c r="E101" s="206" t="s">
        <v>158</v>
      </c>
      <c r="F101" s="207" t="s">
        <v>159</v>
      </c>
      <c r="G101" s="208" t="s">
        <v>160</v>
      </c>
      <c r="H101" s="209">
        <v>18.032</v>
      </c>
      <c r="I101" s="210"/>
      <c r="J101" s="211">
        <f>ROUND(I101*H101,2)</f>
        <v>0</v>
      </c>
      <c r="K101" s="207" t="s">
        <v>125</v>
      </c>
      <c r="L101" s="212"/>
      <c r="M101" s="213" t="s">
        <v>21</v>
      </c>
      <c r="N101" s="214" t="s">
        <v>42</v>
      </c>
      <c r="O101" s="39"/>
      <c r="P101" s="190">
        <f>O101*H101</f>
        <v>0</v>
      </c>
      <c r="Q101" s="190">
        <v>1</v>
      </c>
      <c r="R101" s="190">
        <f>Q101*H101</f>
        <v>18.032</v>
      </c>
      <c r="S101" s="190">
        <v>0</v>
      </c>
      <c r="T101" s="191">
        <f>S101*H101</f>
        <v>0</v>
      </c>
      <c r="AR101" s="21" t="s">
        <v>156</v>
      </c>
      <c r="AT101" s="21" t="s">
        <v>157</v>
      </c>
      <c r="AU101" s="21" t="s">
        <v>81</v>
      </c>
      <c r="AY101" s="21" t="s">
        <v>119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21" t="s">
        <v>79</v>
      </c>
      <c r="BK101" s="192">
        <f>ROUND(I101*H101,2)</f>
        <v>0</v>
      </c>
      <c r="BL101" s="21" t="s">
        <v>126</v>
      </c>
      <c r="BM101" s="21" t="s">
        <v>161</v>
      </c>
    </row>
    <row r="102" spans="2:65" s="11" customFormat="1">
      <c r="B102" s="193"/>
      <c r="C102" s="194"/>
      <c r="D102" s="195" t="s">
        <v>128</v>
      </c>
      <c r="E102" s="196" t="s">
        <v>21</v>
      </c>
      <c r="F102" s="197" t="s">
        <v>162</v>
      </c>
      <c r="G102" s="194"/>
      <c r="H102" s="198">
        <v>18.032</v>
      </c>
      <c r="I102" s="199"/>
      <c r="J102" s="194"/>
      <c r="K102" s="194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128</v>
      </c>
      <c r="AU102" s="204" t="s">
        <v>81</v>
      </c>
      <c r="AV102" s="11" t="s">
        <v>81</v>
      </c>
      <c r="AW102" s="11" t="s">
        <v>35</v>
      </c>
      <c r="AX102" s="11" t="s">
        <v>79</v>
      </c>
      <c r="AY102" s="204" t="s">
        <v>119</v>
      </c>
    </row>
    <row r="103" spans="2:65" s="1" customFormat="1" ht="38.25" customHeight="1">
      <c r="B103" s="38"/>
      <c r="C103" s="181" t="s">
        <v>163</v>
      </c>
      <c r="D103" s="181" t="s">
        <v>121</v>
      </c>
      <c r="E103" s="182" t="s">
        <v>164</v>
      </c>
      <c r="F103" s="183" t="s">
        <v>165</v>
      </c>
      <c r="G103" s="184" t="s">
        <v>136</v>
      </c>
      <c r="H103" s="185">
        <v>40</v>
      </c>
      <c r="I103" s="186"/>
      <c r="J103" s="187">
        <f>ROUND(I103*H103,2)</f>
        <v>0</v>
      </c>
      <c r="K103" s="183" t="s">
        <v>145</v>
      </c>
      <c r="L103" s="58"/>
      <c r="M103" s="188" t="s">
        <v>21</v>
      </c>
      <c r="N103" s="189" t="s">
        <v>42</v>
      </c>
      <c r="O103" s="39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AR103" s="21" t="s">
        <v>166</v>
      </c>
      <c r="AT103" s="21" t="s">
        <v>121</v>
      </c>
      <c r="AU103" s="21" t="s">
        <v>81</v>
      </c>
      <c r="AY103" s="21" t="s">
        <v>119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21" t="s">
        <v>79</v>
      </c>
      <c r="BK103" s="192">
        <f>ROUND(I103*H103,2)</f>
        <v>0</v>
      </c>
      <c r="BL103" s="21" t="s">
        <v>166</v>
      </c>
      <c r="BM103" s="21" t="s">
        <v>167</v>
      </c>
    </row>
    <row r="104" spans="2:65" s="10" customFormat="1" ht="29.85" customHeight="1">
      <c r="B104" s="165"/>
      <c r="C104" s="166"/>
      <c r="D104" s="167" t="s">
        <v>70</v>
      </c>
      <c r="E104" s="179" t="s">
        <v>81</v>
      </c>
      <c r="F104" s="179" t="s">
        <v>168</v>
      </c>
      <c r="G104" s="166"/>
      <c r="H104" s="166"/>
      <c r="I104" s="169"/>
      <c r="J104" s="180">
        <f>BK104</f>
        <v>0</v>
      </c>
      <c r="K104" s="166"/>
      <c r="L104" s="171"/>
      <c r="M104" s="172"/>
      <c r="N104" s="173"/>
      <c r="O104" s="173"/>
      <c r="P104" s="174">
        <f>SUM(P105:P107)</f>
        <v>0</v>
      </c>
      <c r="Q104" s="173"/>
      <c r="R104" s="174">
        <f>SUM(R105:R107)</f>
        <v>3.2683770000000001</v>
      </c>
      <c r="S104" s="173"/>
      <c r="T104" s="175">
        <f>SUM(T105:T107)</f>
        <v>0</v>
      </c>
      <c r="AR104" s="176" t="s">
        <v>79</v>
      </c>
      <c r="AT104" s="177" t="s">
        <v>70</v>
      </c>
      <c r="AU104" s="177" t="s">
        <v>79</v>
      </c>
      <c r="AY104" s="176" t="s">
        <v>119</v>
      </c>
      <c r="BK104" s="178">
        <f>SUM(BK105:BK107)</f>
        <v>0</v>
      </c>
    </row>
    <row r="105" spans="2:65" s="1" customFormat="1" ht="25.5" customHeight="1">
      <c r="B105" s="38"/>
      <c r="C105" s="181" t="s">
        <v>169</v>
      </c>
      <c r="D105" s="181" t="s">
        <v>121</v>
      </c>
      <c r="E105" s="182" t="s">
        <v>170</v>
      </c>
      <c r="F105" s="183" t="s">
        <v>171</v>
      </c>
      <c r="G105" s="184" t="s">
        <v>124</v>
      </c>
      <c r="H105" s="185">
        <v>1.05</v>
      </c>
      <c r="I105" s="186"/>
      <c r="J105" s="187">
        <f>ROUND(I105*H105,2)</f>
        <v>0</v>
      </c>
      <c r="K105" s="183" t="s">
        <v>125</v>
      </c>
      <c r="L105" s="58"/>
      <c r="M105" s="188" t="s">
        <v>21</v>
      </c>
      <c r="N105" s="189" t="s">
        <v>42</v>
      </c>
      <c r="O105" s="39"/>
      <c r="P105" s="190">
        <f>O105*H105</f>
        <v>0</v>
      </c>
      <c r="Q105" s="190">
        <v>2.2563399999999998</v>
      </c>
      <c r="R105" s="190">
        <f>Q105*H105</f>
        <v>2.369157</v>
      </c>
      <c r="S105" s="190">
        <v>0</v>
      </c>
      <c r="T105" s="191">
        <f>S105*H105</f>
        <v>0</v>
      </c>
      <c r="AR105" s="21" t="s">
        <v>126</v>
      </c>
      <c r="AT105" s="21" t="s">
        <v>121</v>
      </c>
      <c r="AU105" s="21" t="s">
        <v>81</v>
      </c>
      <c r="AY105" s="21" t="s">
        <v>119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21" t="s">
        <v>79</v>
      </c>
      <c r="BK105" s="192">
        <f>ROUND(I105*H105,2)</f>
        <v>0</v>
      </c>
      <c r="BL105" s="21" t="s">
        <v>126</v>
      </c>
      <c r="BM105" s="21" t="s">
        <v>172</v>
      </c>
    </row>
    <row r="106" spans="2:65" s="11" customFormat="1">
      <c r="B106" s="193"/>
      <c r="C106" s="194"/>
      <c r="D106" s="195" t="s">
        <v>128</v>
      </c>
      <c r="E106" s="196" t="s">
        <v>21</v>
      </c>
      <c r="F106" s="197" t="s">
        <v>173</v>
      </c>
      <c r="G106" s="194"/>
      <c r="H106" s="198">
        <v>1.05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128</v>
      </c>
      <c r="AU106" s="204" t="s">
        <v>81</v>
      </c>
      <c r="AV106" s="11" t="s">
        <v>81</v>
      </c>
      <c r="AW106" s="11" t="s">
        <v>35</v>
      </c>
      <c r="AX106" s="11" t="s">
        <v>79</v>
      </c>
      <c r="AY106" s="204" t="s">
        <v>119</v>
      </c>
    </row>
    <row r="107" spans="2:65" s="1" customFormat="1" ht="25.5" customHeight="1">
      <c r="B107" s="38"/>
      <c r="C107" s="181" t="s">
        <v>174</v>
      </c>
      <c r="D107" s="181" t="s">
        <v>121</v>
      </c>
      <c r="E107" s="182" t="s">
        <v>175</v>
      </c>
      <c r="F107" s="183" t="s">
        <v>176</v>
      </c>
      <c r="G107" s="184" t="s">
        <v>177</v>
      </c>
      <c r="H107" s="185">
        <v>7</v>
      </c>
      <c r="I107" s="186"/>
      <c r="J107" s="187">
        <f>ROUND(I107*H107,2)</f>
        <v>0</v>
      </c>
      <c r="K107" s="183" t="s">
        <v>125</v>
      </c>
      <c r="L107" s="58"/>
      <c r="M107" s="188" t="s">
        <v>21</v>
      </c>
      <c r="N107" s="189" t="s">
        <v>42</v>
      </c>
      <c r="O107" s="39"/>
      <c r="P107" s="190">
        <f>O107*H107</f>
        <v>0</v>
      </c>
      <c r="Q107" s="190">
        <v>0.12845999999999999</v>
      </c>
      <c r="R107" s="190">
        <f>Q107*H107</f>
        <v>0.89921999999999991</v>
      </c>
      <c r="S107" s="190">
        <v>0</v>
      </c>
      <c r="T107" s="191">
        <f>S107*H107</f>
        <v>0</v>
      </c>
      <c r="AR107" s="21" t="s">
        <v>126</v>
      </c>
      <c r="AT107" s="21" t="s">
        <v>121</v>
      </c>
      <c r="AU107" s="21" t="s">
        <v>81</v>
      </c>
      <c r="AY107" s="21" t="s">
        <v>119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21" t="s">
        <v>79</v>
      </c>
      <c r="BK107" s="192">
        <f>ROUND(I107*H107,2)</f>
        <v>0</v>
      </c>
      <c r="BL107" s="21" t="s">
        <v>126</v>
      </c>
      <c r="BM107" s="21" t="s">
        <v>178</v>
      </c>
    </row>
    <row r="108" spans="2:65" s="10" customFormat="1" ht="29.85" customHeight="1">
      <c r="B108" s="165"/>
      <c r="C108" s="166"/>
      <c r="D108" s="167" t="s">
        <v>70</v>
      </c>
      <c r="E108" s="179" t="s">
        <v>126</v>
      </c>
      <c r="F108" s="179" t="s">
        <v>179</v>
      </c>
      <c r="G108" s="166"/>
      <c r="H108" s="166"/>
      <c r="I108" s="169"/>
      <c r="J108" s="180">
        <f>BK108</f>
        <v>0</v>
      </c>
      <c r="K108" s="166"/>
      <c r="L108" s="171"/>
      <c r="M108" s="172"/>
      <c r="N108" s="173"/>
      <c r="O108" s="173"/>
      <c r="P108" s="174">
        <f>SUM(P109:P110)</f>
        <v>0</v>
      </c>
      <c r="Q108" s="173"/>
      <c r="R108" s="174">
        <f>SUM(R109:R110)</f>
        <v>4.6323865000000009</v>
      </c>
      <c r="S108" s="173"/>
      <c r="T108" s="175">
        <f>SUM(T109:T110)</f>
        <v>0</v>
      </c>
      <c r="AR108" s="176" t="s">
        <v>79</v>
      </c>
      <c r="AT108" s="177" t="s">
        <v>70</v>
      </c>
      <c r="AU108" s="177" t="s">
        <v>79</v>
      </c>
      <c r="AY108" s="176" t="s">
        <v>119</v>
      </c>
      <c r="BK108" s="178">
        <f>SUM(BK109:BK110)</f>
        <v>0</v>
      </c>
    </row>
    <row r="109" spans="2:65" s="1" customFormat="1" ht="25.5" customHeight="1">
      <c r="B109" s="38"/>
      <c r="C109" s="181" t="s">
        <v>180</v>
      </c>
      <c r="D109" s="181" t="s">
        <v>121</v>
      </c>
      <c r="E109" s="182" t="s">
        <v>181</v>
      </c>
      <c r="F109" s="183" t="s">
        <v>182</v>
      </c>
      <c r="G109" s="184" t="s">
        <v>124</v>
      </c>
      <c r="H109" s="185">
        <v>2.4500000000000002</v>
      </c>
      <c r="I109" s="186"/>
      <c r="J109" s="187">
        <f>ROUND(I109*H109,2)</f>
        <v>0</v>
      </c>
      <c r="K109" s="183" t="s">
        <v>125</v>
      </c>
      <c r="L109" s="58"/>
      <c r="M109" s="188" t="s">
        <v>21</v>
      </c>
      <c r="N109" s="189" t="s">
        <v>42</v>
      </c>
      <c r="O109" s="39"/>
      <c r="P109" s="190">
        <f>O109*H109</f>
        <v>0</v>
      </c>
      <c r="Q109" s="190">
        <v>1.8907700000000001</v>
      </c>
      <c r="R109" s="190">
        <f>Q109*H109</f>
        <v>4.6323865000000009</v>
      </c>
      <c r="S109" s="190">
        <v>0</v>
      </c>
      <c r="T109" s="191">
        <f>S109*H109</f>
        <v>0</v>
      </c>
      <c r="AR109" s="21" t="s">
        <v>126</v>
      </c>
      <c r="AT109" s="21" t="s">
        <v>121</v>
      </c>
      <c r="AU109" s="21" t="s">
        <v>81</v>
      </c>
      <c r="AY109" s="21" t="s">
        <v>119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21" t="s">
        <v>79</v>
      </c>
      <c r="BK109" s="192">
        <f>ROUND(I109*H109,2)</f>
        <v>0</v>
      </c>
      <c r="BL109" s="21" t="s">
        <v>126</v>
      </c>
      <c r="BM109" s="21" t="s">
        <v>183</v>
      </c>
    </row>
    <row r="110" spans="2:65" s="11" customFormat="1">
      <c r="B110" s="193"/>
      <c r="C110" s="194"/>
      <c r="D110" s="195" t="s">
        <v>128</v>
      </c>
      <c r="E110" s="196" t="s">
        <v>21</v>
      </c>
      <c r="F110" s="197" t="s">
        <v>184</v>
      </c>
      <c r="G110" s="194"/>
      <c r="H110" s="198">
        <v>2.4500000000000002</v>
      </c>
      <c r="I110" s="199"/>
      <c r="J110" s="194"/>
      <c r="K110" s="194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128</v>
      </c>
      <c r="AU110" s="204" t="s">
        <v>81</v>
      </c>
      <c r="AV110" s="11" t="s">
        <v>81</v>
      </c>
      <c r="AW110" s="11" t="s">
        <v>35</v>
      </c>
      <c r="AX110" s="11" t="s">
        <v>79</v>
      </c>
      <c r="AY110" s="204" t="s">
        <v>119</v>
      </c>
    </row>
    <row r="111" spans="2:65" s="10" customFormat="1" ht="29.85" customHeight="1">
      <c r="B111" s="165"/>
      <c r="C111" s="166"/>
      <c r="D111" s="167" t="s">
        <v>70</v>
      </c>
      <c r="E111" s="179" t="s">
        <v>156</v>
      </c>
      <c r="F111" s="179" t="s">
        <v>185</v>
      </c>
      <c r="G111" s="166"/>
      <c r="H111" s="166"/>
      <c r="I111" s="169"/>
      <c r="J111" s="180">
        <f>BK111</f>
        <v>0</v>
      </c>
      <c r="K111" s="166"/>
      <c r="L111" s="171"/>
      <c r="M111" s="172"/>
      <c r="N111" s="173"/>
      <c r="O111" s="173"/>
      <c r="P111" s="174">
        <f>SUM(P112:P133)</f>
        <v>0</v>
      </c>
      <c r="Q111" s="173"/>
      <c r="R111" s="174">
        <f>SUM(R112:R133)</f>
        <v>1.2610360000000003</v>
      </c>
      <c r="S111" s="173"/>
      <c r="T111" s="175">
        <f>SUM(T112:T133)</f>
        <v>0.40046400000000004</v>
      </c>
      <c r="AR111" s="176" t="s">
        <v>79</v>
      </c>
      <c r="AT111" s="177" t="s">
        <v>70</v>
      </c>
      <c r="AU111" s="177" t="s">
        <v>79</v>
      </c>
      <c r="AY111" s="176" t="s">
        <v>119</v>
      </c>
      <c r="BK111" s="178">
        <f>SUM(BK112:BK133)</f>
        <v>0</v>
      </c>
    </row>
    <row r="112" spans="2:65" s="1" customFormat="1" ht="25.5" customHeight="1">
      <c r="B112" s="38"/>
      <c r="C112" s="181" t="s">
        <v>186</v>
      </c>
      <c r="D112" s="181" t="s">
        <v>121</v>
      </c>
      <c r="E112" s="182" t="s">
        <v>187</v>
      </c>
      <c r="F112" s="183" t="s">
        <v>188</v>
      </c>
      <c r="G112" s="184" t="s">
        <v>189</v>
      </c>
      <c r="H112" s="185">
        <v>24.65</v>
      </c>
      <c r="I112" s="186"/>
      <c r="J112" s="187">
        <f>ROUND(I112*H112,2)</f>
        <v>0</v>
      </c>
      <c r="K112" s="183" t="s">
        <v>125</v>
      </c>
      <c r="L112" s="58"/>
      <c r="M112" s="188" t="s">
        <v>21</v>
      </c>
      <c r="N112" s="189" t="s">
        <v>42</v>
      </c>
      <c r="O112" s="39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AR112" s="21" t="s">
        <v>126</v>
      </c>
      <c r="AT112" s="21" t="s">
        <v>121</v>
      </c>
      <c r="AU112" s="21" t="s">
        <v>81</v>
      </c>
      <c r="AY112" s="21" t="s">
        <v>119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21" t="s">
        <v>79</v>
      </c>
      <c r="BK112" s="192">
        <f>ROUND(I112*H112,2)</f>
        <v>0</v>
      </c>
      <c r="BL112" s="21" t="s">
        <v>126</v>
      </c>
      <c r="BM112" s="21" t="s">
        <v>190</v>
      </c>
    </row>
    <row r="113" spans="2:65" s="1" customFormat="1" ht="25.5" customHeight="1">
      <c r="B113" s="38"/>
      <c r="C113" s="205" t="s">
        <v>191</v>
      </c>
      <c r="D113" s="205" t="s">
        <v>157</v>
      </c>
      <c r="E113" s="206" t="s">
        <v>192</v>
      </c>
      <c r="F113" s="207" t="s">
        <v>193</v>
      </c>
      <c r="G113" s="208" t="s">
        <v>189</v>
      </c>
      <c r="H113" s="209">
        <v>24.65</v>
      </c>
      <c r="I113" s="210"/>
      <c r="J113" s="211">
        <f>ROUND(I113*H113,2)</f>
        <v>0</v>
      </c>
      <c r="K113" s="207" t="s">
        <v>125</v>
      </c>
      <c r="L113" s="212"/>
      <c r="M113" s="213" t="s">
        <v>21</v>
      </c>
      <c r="N113" s="214" t="s">
        <v>42</v>
      </c>
      <c r="O113" s="39"/>
      <c r="P113" s="190">
        <f>O113*H113</f>
        <v>0</v>
      </c>
      <c r="Q113" s="190">
        <v>6.7400000000000003E-3</v>
      </c>
      <c r="R113" s="190">
        <f>Q113*H113</f>
        <v>0.16614100000000001</v>
      </c>
      <c r="S113" s="190">
        <v>0</v>
      </c>
      <c r="T113" s="191">
        <f>S113*H113</f>
        <v>0</v>
      </c>
      <c r="AR113" s="21" t="s">
        <v>156</v>
      </c>
      <c r="AT113" s="21" t="s">
        <v>157</v>
      </c>
      <c r="AU113" s="21" t="s">
        <v>81</v>
      </c>
      <c r="AY113" s="21" t="s">
        <v>119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21" t="s">
        <v>79</v>
      </c>
      <c r="BK113" s="192">
        <f>ROUND(I113*H113,2)</f>
        <v>0</v>
      </c>
      <c r="BL113" s="21" t="s">
        <v>126</v>
      </c>
      <c r="BM113" s="21" t="s">
        <v>194</v>
      </c>
    </row>
    <row r="114" spans="2:65" s="1" customFormat="1" ht="25.5" customHeight="1">
      <c r="B114" s="38"/>
      <c r="C114" s="181" t="s">
        <v>10</v>
      </c>
      <c r="D114" s="181" t="s">
        <v>121</v>
      </c>
      <c r="E114" s="182" t="s">
        <v>195</v>
      </c>
      <c r="F114" s="183" t="s">
        <v>196</v>
      </c>
      <c r="G114" s="184" t="s">
        <v>189</v>
      </c>
      <c r="H114" s="185">
        <v>6</v>
      </c>
      <c r="I114" s="186"/>
      <c r="J114" s="187">
        <f>ROUND(I114*H114,2)</f>
        <v>0</v>
      </c>
      <c r="K114" s="183" t="s">
        <v>125</v>
      </c>
      <c r="L114" s="58"/>
      <c r="M114" s="188" t="s">
        <v>21</v>
      </c>
      <c r="N114" s="189" t="s">
        <v>42</v>
      </c>
      <c r="O114" s="39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AR114" s="21" t="s">
        <v>126</v>
      </c>
      <c r="AT114" s="21" t="s">
        <v>121</v>
      </c>
      <c r="AU114" s="21" t="s">
        <v>81</v>
      </c>
      <c r="AY114" s="21" t="s">
        <v>119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21" t="s">
        <v>79</v>
      </c>
      <c r="BK114" s="192">
        <f>ROUND(I114*H114,2)</f>
        <v>0</v>
      </c>
      <c r="BL114" s="21" t="s">
        <v>126</v>
      </c>
      <c r="BM114" s="21" t="s">
        <v>197</v>
      </c>
    </row>
    <row r="115" spans="2:65" s="11" customFormat="1">
      <c r="B115" s="193"/>
      <c r="C115" s="194"/>
      <c r="D115" s="195" t="s">
        <v>128</v>
      </c>
      <c r="E115" s="196" t="s">
        <v>21</v>
      </c>
      <c r="F115" s="197" t="s">
        <v>198</v>
      </c>
      <c r="G115" s="194"/>
      <c r="H115" s="198">
        <v>6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128</v>
      </c>
      <c r="AU115" s="204" t="s">
        <v>81</v>
      </c>
      <c r="AV115" s="11" t="s">
        <v>81</v>
      </c>
      <c r="AW115" s="11" t="s">
        <v>35</v>
      </c>
      <c r="AX115" s="11" t="s">
        <v>79</v>
      </c>
      <c r="AY115" s="204" t="s">
        <v>119</v>
      </c>
    </row>
    <row r="116" spans="2:65" s="1" customFormat="1" ht="25.5" customHeight="1">
      <c r="B116" s="38"/>
      <c r="C116" s="205" t="s">
        <v>166</v>
      </c>
      <c r="D116" s="205" t="s">
        <v>157</v>
      </c>
      <c r="E116" s="206" t="s">
        <v>199</v>
      </c>
      <c r="F116" s="207" t="s">
        <v>200</v>
      </c>
      <c r="G116" s="208" t="s">
        <v>189</v>
      </c>
      <c r="H116" s="209">
        <v>6</v>
      </c>
      <c r="I116" s="210"/>
      <c r="J116" s="211">
        <f t="shared" ref="J116:J123" si="0">ROUND(I116*H116,2)</f>
        <v>0</v>
      </c>
      <c r="K116" s="207" t="s">
        <v>125</v>
      </c>
      <c r="L116" s="212"/>
      <c r="M116" s="213" t="s">
        <v>21</v>
      </c>
      <c r="N116" s="214" t="s">
        <v>42</v>
      </c>
      <c r="O116" s="39"/>
      <c r="P116" s="190">
        <f t="shared" ref="P116:P123" si="1">O116*H116</f>
        <v>0</v>
      </c>
      <c r="Q116" s="190">
        <v>1.6330000000000001E-2</v>
      </c>
      <c r="R116" s="190">
        <f t="shared" ref="R116:R123" si="2">Q116*H116</f>
        <v>9.7980000000000012E-2</v>
      </c>
      <c r="S116" s="190">
        <v>0</v>
      </c>
      <c r="T116" s="191">
        <f t="shared" ref="T116:T123" si="3">S116*H116</f>
        <v>0</v>
      </c>
      <c r="AR116" s="21" t="s">
        <v>156</v>
      </c>
      <c r="AT116" s="21" t="s">
        <v>157</v>
      </c>
      <c r="AU116" s="21" t="s">
        <v>81</v>
      </c>
      <c r="AY116" s="21" t="s">
        <v>119</v>
      </c>
      <c r="BE116" s="192">
        <f t="shared" ref="BE116:BE123" si="4">IF(N116="základní",J116,0)</f>
        <v>0</v>
      </c>
      <c r="BF116" s="192">
        <f t="shared" ref="BF116:BF123" si="5">IF(N116="snížená",J116,0)</f>
        <v>0</v>
      </c>
      <c r="BG116" s="192">
        <f t="shared" ref="BG116:BG123" si="6">IF(N116="zákl. přenesená",J116,0)</f>
        <v>0</v>
      </c>
      <c r="BH116" s="192">
        <f t="shared" ref="BH116:BH123" si="7">IF(N116="sníž. přenesená",J116,0)</f>
        <v>0</v>
      </c>
      <c r="BI116" s="192">
        <f t="shared" ref="BI116:BI123" si="8">IF(N116="nulová",J116,0)</f>
        <v>0</v>
      </c>
      <c r="BJ116" s="21" t="s">
        <v>79</v>
      </c>
      <c r="BK116" s="192">
        <f t="shared" ref="BK116:BK123" si="9">ROUND(I116*H116,2)</f>
        <v>0</v>
      </c>
      <c r="BL116" s="21" t="s">
        <v>126</v>
      </c>
      <c r="BM116" s="21" t="s">
        <v>201</v>
      </c>
    </row>
    <row r="117" spans="2:65" s="1" customFormat="1" ht="25.5" customHeight="1">
      <c r="B117" s="38"/>
      <c r="C117" s="181" t="s">
        <v>202</v>
      </c>
      <c r="D117" s="181" t="s">
        <v>121</v>
      </c>
      <c r="E117" s="182" t="s">
        <v>203</v>
      </c>
      <c r="F117" s="183" t="s">
        <v>204</v>
      </c>
      <c r="G117" s="184" t="s">
        <v>177</v>
      </c>
      <c r="H117" s="185">
        <v>15</v>
      </c>
      <c r="I117" s="186"/>
      <c r="J117" s="187">
        <f t="shared" si="0"/>
        <v>0</v>
      </c>
      <c r="K117" s="183" t="s">
        <v>125</v>
      </c>
      <c r="L117" s="58"/>
      <c r="M117" s="188" t="s">
        <v>21</v>
      </c>
      <c r="N117" s="189" t="s">
        <v>42</v>
      </c>
      <c r="O117" s="39"/>
      <c r="P117" s="190">
        <f t="shared" si="1"/>
        <v>0</v>
      </c>
      <c r="Q117" s="190">
        <v>0</v>
      </c>
      <c r="R117" s="190">
        <f t="shared" si="2"/>
        <v>0</v>
      </c>
      <c r="S117" s="190">
        <v>0</v>
      </c>
      <c r="T117" s="191">
        <f t="shared" si="3"/>
        <v>0</v>
      </c>
      <c r="AR117" s="21" t="s">
        <v>126</v>
      </c>
      <c r="AT117" s="21" t="s">
        <v>121</v>
      </c>
      <c r="AU117" s="21" t="s">
        <v>81</v>
      </c>
      <c r="AY117" s="21" t="s">
        <v>119</v>
      </c>
      <c r="BE117" s="192">
        <f t="shared" si="4"/>
        <v>0</v>
      </c>
      <c r="BF117" s="192">
        <f t="shared" si="5"/>
        <v>0</v>
      </c>
      <c r="BG117" s="192">
        <f t="shared" si="6"/>
        <v>0</v>
      </c>
      <c r="BH117" s="192">
        <f t="shared" si="7"/>
        <v>0</v>
      </c>
      <c r="BI117" s="192">
        <f t="shared" si="8"/>
        <v>0</v>
      </c>
      <c r="BJ117" s="21" t="s">
        <v>79</v>
      </c>
      <c r="BK117" s="192">
        <f t="shared" si="9"/>
        <v>0</v>
      </c>
      <c r="BL117" s="21" t="s">
        <v>126</v>
      </c>
      <c r="BM117" s="21" t="s">
        <v>205</v>
      </c>
    </row>
    <row r="118" spans="2:65" s="1" customFormat="1" ht="25.5" customHeight="1">
      <c r="B118" s="38"/>
      <c r="C118" s="181" t="s">
        <v>206</v>
      </c>
      <c r="D118" s="181" t="s">
        <v>121</v>
      </c>
      <c r="E118" s="182" t="s">
        <v>207</v>
      </c>
      <c r="F118" s="183" t="s">
        <v>208</v>
      </c>
      <c r="G118" s="184" t="s">
        <v>177</v>
      </c>
      <c r="H118" s="185">
        <v>7</v>
      </c>
      <c r="I118" s="186"/>
      <c r="J118" s="187">
        <f t="shared" si="0"/>
        <v>0</v>
      </c>
      <c r="K118" s="183" t="s">
        <v>125</v>
      </c>
      <c r="L118" s="58"/>
      <c r="M118" s="188" t="s">
        <v>21</v>
      </c>
      <c r="N118" s="189" t="s">
        <v>42</v>
      </c>
      <c r="O118" s="39"/>
      <c r="P118" s="190">
        <f t="shared" si="1"/>
        <v>0</v>
      </c>
      <c r="Q118" s="190">
        <v>0</v>
      </c>
      <c r="R118" s="190">
        <f t="shared" si="2"/>
        <v>0</v>
      </c>
      <c r="S118" s="190">
        <v>0</v>
      </c>
      <c r="T118" s="191">
        <f t="shared" si="3"/>
        <v>0</v>
      </c>
      <c r="AR118" s="21" t="s">
        <v>126</v>
      </c>
      <c r="AT118" s="21" t="s">
        <v>121</v>
      </c>
      <c r="AU118" s="21" t="s">
        <v>81</v>
      </c>
      <c r="AY118" s="21" t="s">
        <v>119</v>
      </c>
      <c r="BE118" s="192">
        <f t="shared" si="4"/>
        <v>0</v>
      </c>
      <c r="BF118" s="192">
        <f t="shared" si="5"/>
        <v>0</v>
      </c>
      <c r="BG118" s="192">
        <f t="shared" si="6"/>
        <v>0</v>
      </c>
      <c r="BH118" s="192">
        <f t="shared" si="7"/>
        <v>0</v>
      </c>
      <c r="BI118" s="192">
        <f t="shared" si="8"/>
        <v>0</v>
      </c>
      <c r="BJ118" s="21" t="s">
        <v>79</v>
      </c>
      <c r="BK118" s="192">
        <f t="shared" si="9"/>
        <v>0</v>
      </c>
      <c r="BL118" s="21" t="s">
        <v>126</v>
      </c>
      <c r="BM118" s="21" t="s">
        <v>209</v>
      </c>
    </row>
    <row r="119" spans="2:65" s="1" customFormat="1" ht="16.5" customHeight="1">
      <c r="B119" s="38"/>
      <c r="C119" s="205" t="s">
        <v>210</v>
      </c>
      <c r="D119" s="205" t="s">
        <v>157</v>
      </c>
      <c r="E119" s="206" t="s">
        <v>211</v>
      </c>
      <c r="F119" s="207" t="s">
        <v>212</v>
      </c>
      <c r="G119" s="208" t="s">
        <v>177</v>
      </c>
      <c r="H119" s="209">
        <v>3</v>
      </c>
      <c r="I119" s="210"/>
      <c r="J119" s="211">
        <f t="shared" si="0"/>
        <v>0</v>
      </c>
      <c r="K119" s="207" t="s">
        <v>125</v>
      </c>
      <c r="L119" s="212"/>
      <c r="M119" s="213" t="s">
        <v>21</v>
      </c>
      <c r="N119" s="214" t="s">
        <v>42</v>
      </c>
      <c r="O119" s="39"/>
      <c r="P119" s="190">
        <f t="shared" si="1"/>
        <v>0</v>
      </c>
      <c r="Q119" s="190">
        <v>1.8E-3</v>
      </c>
      <c r="R119" s="190">
        <f t="shared" si="2"/>
        <v>5.4000000000000003E-3</v>
      </c>
      <c r="S119" s="190">
        <v>0</v>
      </c>
      <c r="T119" s="191">
        <f t="shared" si="3"/>
        <v>0</v>
      </c>
      <c r="AR119" s="21" t="s">
        <v>156</v>
      </c>
      <c r="AT119" s="21" t="s">
        <v>157</v>
      </c>
      <c r="AU119" s="21" t="s">
        <v>81</v>
      </c>
      <c r="AY119" s="21" t="s">
        <v>119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21" t="s">
        <v>79</v>
      </c>
      <c r="BK119" s="192">
        <f t="shared" si="9"/>
        <v>0</v>
      </c>
      <c r="BL119" s="21" t="s">
        <v>126</v>
      </c>
      <c r="BM119" s="21" t="s">
        <v>213</v>
      </c>
    </row>
    <row r="120" spans="2:65" s="1" customFormat="1" ht="16.5" customHeight="1">
      <c r="B120" s="38"/>
      <c r="C120" s="205" t="s">
        <v>214</v>
      </c>
      <c r="D120" s="205" t="s">
        <v>157</v>
      </c>
      <c r="E120" s="206" t="s">
        <v>215</v>
      </c>
      <c r="F120" s="207" t="s">
        <v>216</v>
      </c>
      <c r="G120" s="208" t="s">
        <v>177</v>
      </c>
      <c r="H120" s="209">
        <v>4</v>
      </c>
      <c r="I120" s="210"/>
      <c r="J120" s="211">
        <f t="shared" si="0"/>
        <v>0</v>
      </c>
      <c r="K120" s="207" t="s">
        <v>125</v>
      </c>
      <c r="L120" s="212"/>
      <c r="M120" s="213" t="s">
        <v>21</v>
      </c>
      <c r="N120" s="214" t="s">
        <v>42</v>
      </c>
      <c r="O120" s="39"/>
      <c r="P120" s="190">
        <f t="shared" si="1"/>
        <v>0</v>
      </c>
      <c r="Q120" s="190">
        <v>6.7000000000000002E-3</v>
      </c>
      <c r="R120" s="190">
        <f t="shared" si="2"/>
        <v>2.6800000000000001E-2</v>
      </c>
      <c r="S120" s="190">
        <v>0</v>
      </c>
      <c r="T120" s="191">
        <f t="shared" si="3"/>
        <v>0</v>
      </c>
      <c r="AR120" s="21" t="s">
        <v>156</v>
      </c>
      <c r="AT120" s="21" t="s">
        <v>157</v>
      </c>
      <c r="AU120" s="21" t="s">
        <v>81</v>
      </c>
      <c r="AY120" s="21" t="s">
        <v>119</v>
      </c>
      <c r="BE120" s="192">
        <f t="shared" si="4"/>
        <v>0</v>
      </c>
      <c r="BF120" s="192">
        <f t="shared" si="5"/>
        <v>0</v>
      </c>
      <c r="BG120" s="192">
        <f t="shared" si="6"/>
        <v>0</v>
      </c>
      <c r="BH120" s="192">
        <f t="shared" si="7"/>
        <v>0</v>
      </c>
      <c r="BI120" s="192">
        <f t="shared" si="8"/>
        <v>0</v>
      </c>
      <c r="BJ120" s="21" t="s">
        <v>79</v>
      </c>
      <c r="BK120" s="192">
        <f t="shared" si="9"/>
        <v>0</v>
      </c>
      <c r="BL120" s="21" t="s">
        <v>126</v>
      </c>
      <c r="BM120" s="21" t="s">
        <v>217</v>
      </c>
    </row>
    <row r="121" spans="2:65" s="1" customFormat="1" ht="16.5" customHeight="1">
      <c r="B121" s="38"/>
      <c r="C121" s="181" t="s">
        <v>9</v>
      </c>
      <c r="D121" s="181" t="s">
        <v>121</v>
      </c>
      <c r="E121" s="182" t="s">
        <v>218</v>
      </c>
      <c r="F121" s="183" t="s">
        <v>219</v>
      </c>
      <c r="G121" s="184" t="s">
        <v>189</v>
      </c>
      <c r="H121" s="185">
        <v>36</v>
      </c>
      <c r="I121" s="186"/>
      <c r="J121" s="187">
        <f t="shared" si="0"/>
        <v>0</v>
      </c>
      <c r="K121" s="183" t="s">
        <v>145</v>
      </c>
      <c r="L121" s="58"/>
      <c r="M121" s="188" t="s">
        <v>21</v>
      </c>
      <c r="N121" s="189" t="s">
        <v>42</v>
      </c>
      <c r="O121" s="39"/>
      <c r="P121" s="190">
        <f t="shared" si="1"/>
        <v>0</v>
      </c>
      <c r="Q121" s="190">
        <v>0</v>
      </c>
      <c r="R121" s="190">
        <f t="shared" si="2"/>
        <v>0</v>
      </c>
      <c r="S121" s="190">
        <v>0</v>
      </c>
      <c r="T121" s="191">
        <f t="shared" si="3"/>
        <v>0</v>
      </c>
      <c r="AR121" s="21" t="s">
        <v>126</v>
      </c>
      <c r="AT121" s="21" t="s">
        <v>121</v>
      </c>
      <c r="AU121" s="21" t="s">
        <v>81</v>
      </c>
      <c r="AY121" s="21" t="s">
        <v>119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21" t="s">
        <v>79</v>
      </c>
      <c r="BK121" s="192">
        <f t="shared" si="9"/>
        <v>0</v>
      </c>
      <c r="BL121" s="21" t="s">
        <v>126</v>
      </c>
      <c r="BM121" s="21" t="s">
        <v>220</v>
      </c>
    </row>
    <row r="122" spans="2:65" s="1" customFormat="1" ht="25.5" customHeight="1">
      <c r="B122" s="38"/>
      <c r="C122" s="181" t="s">
        <v>221</v>
      </c>
      <c r="D122" s="181" t="s">
        <v>121</v>
      </c>
      <c r="E122" s="182" t="s">
        <v>222</v>
      </c>
      <c r="F122" s="183" t="s">
        <v>223</v>
      </c>
      <c r="G122" s="184" t="s">
        <v>177</v>
      </c>
      <c r="H122" s="185">
        <v>2</v>
      </c>
      <c r="I122" s="186"/>
      <c r="J122" s="187">
        <f t="shared" si="0"/>
        <v>0</v>
      </c>
      <c r="K122" s="183" t="s">
        <v>145</v>
      </c>
      <c r="L122" s="58"/>
      <c r="M122" s="188" t="s">
        <v>21</v>
      </c>
      <c r="N122" s="189" t="s">
        <v>42</v>
      </c>
      <c r="O122" s="39"/>
      <c r="P122" s="190">
        <f t="shared" si="1"/>
        <v>0</v>
      </c>
      <c r="Q122" s="190">
        <v>0.46009</v>
      </c>
      <c r="R122" s="190">
        <f t="shared" si="2"/>
        <v>0.92018</v>
      </c>
      <c r="S122" s="190">
        <v>0</v>
      </c>
      <c r="T122" s="191">
        <f t="shared" si="3"/>
        <v>0</v>
      </c>
      <c r="AR122" s="21" t="s">
        <v>126</v>
      </c>
      <c r="AT122" s="21" t="s">
        <v>121</v>
      </c>
      <c r="AU122" s="21" t="s">
        <v>81</v>
      </c>
      <c r="AY122" s="21" t="s">
        <v>119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21" t="s">
        <v>79</v>
      </c>
      <c r="BK122" s="192">
        <f t="shared" si="9"/>
        <v>0</v>
      </c>
      <c r="BL122" s="21" t="s">
        <v>126</v>
      </c>
      <c r="BM122" s="21" t="s">
        <v>224</v>
      </c>
    </row>
    <row r="123" spans="2:65" s="1" customFormat="1" ht="16.5" customHeight="1">
      <c r="B123" s="38"/>
      <c r="C123" s="205" t="s">
        <v>225</v>
      </c>
      <c r="D123" s="205" t="s">
        <v>157</v>
      </c>
      <c r="E123" s="206" t="s">
        <v>226</v>
      </c>
      <c r="F123" s="207" t="s">
        <v>227</v>
      </c>
      <c r="G123" s="208" t="s">
        <v>189</v>
      </c>
      <c r="H123" s="209">
        <v>24</v>
      </c>
      <c r="I123" s="210"/>
      <c r="J123" s="211">
        <f t="shared" si="0"/>
        <v>0</v>
      </c>
      <c r="K123" s="207" t="s">
        <v>125</v>
      </c>
      <c r="L123" s="212"/>
      <c r="M123" s="213" t="s">
        <v>21</v>
      </c>
      <c r="N123" s="214" t="s">
        <v>42</v>
      </c>
      <c r="O123" s="39"/>
      <c r="P123" s="190">
        <f t="shared" si="1"/>
        <v>0</v>
      </c>
      <c r="Q123" s="190">
        <v>2.0000000000000002E-5</v>
      </c>
      <c r="R123" s="190">
        <f t="shared" si="2"/>
        <v>4.8000000000000007E-4</v>
      </c>
      <c r="S123" s="190">
        <v>0</v>
      </c>
      <c r="T123" s="191">
        <f t="shared" si="3"/>
        <v>0</v>
      </c>
      <c r="AR123" s="21" t="s">
        <v>156</v>
      </c>
      <c r="AT123" s="21" t="s">
        <v>157</v>
      </c>
      <c r="AU123" s="21" t="s">
        <v>81</v>
      </c>
      <c r="AY123" s="21" t="s">
        <v>119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21" t="s">
        <v>79</v>
      </c>
      <c r="BK123" s="192">
        <f t="shared" si="9"/>
        <v>0</v>
      </c>
      <c r="BL123" s="21" t="s">
        <v>126</v>
      </c>
      <c r="BM123" s="21" t="s">
        <v>228</v>
      </c>
    </row>
    <row r="124" spans="2:65" s="1" customFormat="1" ht="27">
      <c r="B124" s="38"/>
      <c r="C124" s="60"/>
      <c r="D124" s="195" t="s">
        <v>229</v>
      </c>
      <c r="E124" s="60"/>
      <c r="F124" s="215" t="s">
        <v>230</v>
      </c>
      <c r="G124" s="60"/>
      <c r="H124" s="60"/>
      <c r="I124" s="151"/>
      <c r="J124" s="60"/>
      <c r="K124" s="60"/>
      <c r="L124" s="58"/>
      <c r="M124" s="216"/>
      <c r="N124" s="39"/>
      <c r="O124" s="39"/>
      <c r="P124" s="39"/>
      <c r="Q124" s="39"/>
      <c r="R124" s="39"/>
      <c r="S124" s="39"/>
      <c r="T124" s="75"/>
      <c r="AT124" s="21" t="s">
        <v>229</v>
      </c>
      <c r="AU124" s="21" t="s">
        <v>81</v>
      </c>
    </row>
    <row r="125" spans="2:65" s="1" customFormat="1" ht="16.5" customHeight="1">
      <c r="B125" s="38"/>
      <c r="C125" s="205" t="s">
        <v>231</v>
      </c>
      <c r="D125" s="205" t="s">
        <v>157</v>
      </c>
      <c r="E125" s="206" t="s">
        <v>232</v>
      </c>
      <c r="F125" s="207" t="s">
        <v>233</v>
      </c>
      <c r="G125" s="208" t="s">
        <v>177</v>
      </c>
      <c r="H125" s="209">
        <v>3</v>
      </c>
      <c r="I125" s="210"/>
      <c r="J125" s="211">
        <f>ROUND(I125*H125,2)</f>
        <v>0</v>
      </c>
      <c r="K125" s="207" t="s">
        <v>21</v>
      </c>
      <c r="L125" s="212"/>
      <c r="M125" s="213" t="s">
        <v>21</v>
      </c>
      <c r="N125" s="214" t="s">
        <v>42</v>
      </c>
      <c r="O125" s="39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AR125" s="21" t="s">
        <v>156</v>
      </c>
      <c r="AT125" s="21" t="s">
        <v>157</v>
      </c>
      <c r="AU125" s="21" t="s">
        <v>81</v>
      </c>
      <c r="AY125" s="21" t="s">
        <v>119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21" t="s">
        <v>79</v>
      </c>
      <c r="BK125" s="192">
        <f>ROUND(I125*H125,2)</f>
        <v>0</v>
      </c>
      <c r="BL125" s="21" t="s">
        <v>126</v>
      </c>
      <c r="BM125" s="21" t="s">
        <v>234</v>
      </c>
    </row>
    <row r="126" spans="2:65" s="1" customFormat="1" ht="16.5" customHeight="1">
      <c r="B126" s="38"/>
      <c r="C126" s="205" t="s">
        <v>235</v>
      </c>
      <c r="D126" s="205" t="s">
        <v>157</v>
      </c>
      <c r="E126" s="206" t="s">
        <v>236</v>
      </c>
      <c r="F126" s="207" t="s">
        <v>237</v>
      </c>
      <c r="G126" s="208" t="s">
        <v>177</v>
      </c>
      <c r="H126" s="209">
        <v>2</v>
      </c>
      <c r="I126" s="210"/>
      <c r="J126" s="211">
        <f>ROUND(I126*H126,2)</f>
        <v>0</v>
      </c>
      <c r="K126" s="207" t="s">
        <v>21</v>
      </c>
      <c r="L126" s="212"/>
      <c r="M126" s="213" t="s">
        <v>21</v>
      </c>
      <c r="N126" s="214" t="s">
        <v>42</v>
      </c>
      <c r="O126" s="39"/>
      <c r="P126" s="190">
        <f>O126*H126</f>
        <v>0</v>
      </c>
      <c r="Q126" s="190">
        <v>1.01E-3</v>
      </c>
      <c r="R126" s="190">
        <f>Q126*H126</f>
        <v>2.0200000000000001E-3</v>
      </c>
      <c r="S126" s="190">
        <v>0</v>
      </c>
      <c r="T126" s="191">
        <f>S126*H126</f>
        <v>0</v>
      </c>
      <c r="AR126" s="21" t="s">
        <v>156</v>
      </c>
      <c r="AT126" s="21" t="s">
        <v>157</v>
      </c>
      <c r="AU126" s="21" t="s">
        <v>81</v>
      </c>
      <c r="AY126" s="21" t="s">
        <v>119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21" t="s">
        <v>79</v>
      </c>
      <c r="BK126" s="192">
        <f>ROUND(I126*H126,2)</f>
        <v>0</v>
      </c>
      <c r="BL126" s="21" t="s">
        <v>126</v>
      </c>
      <c r="BM126" s="21" t="s">
        <v>238</v>
      </c>
    </row>
    <row r="127" spans="2:65" s="1" customFormat="1" ht="25.5" customHeight="1">
      <c r="B127" s="38"/>
      <c r="C127" s="205" t="s">
        <v>239</v>
      </c>
      <c r="D127" s="205" t="s">
        <v>157</v>
      </c>
      <c r="E127" s="206" t="s">
        <v>240</v>
      </c>
      <c r="F127" s="207" t="s">
        <v>241</v>
      </c>
      <c r="G127" s="208" t="s">
        <v>177</v>
      </c>
      <c r="H127" s="209">
        <v>4</v>
      </c>
      <c r="I127" s="210"/>
      <c r="J127" s="211">
        <f>ROUND(I127*H127,2)</f>
        <v>0</v>
      </c>
      <c r="K127" s="207" t="s">
        <v>125</v>
      </c>
      <c r="L127" s="212"/>
      <c r="M127" s="213" t="s">
        <v>21</v>
      </c>
      <c r="N127" s="214" t="s">
        <v>42</v>
      </c>
      <c r="O127" s="39"/>
      <c r="P127" s="190">
        <f>O127*H127</f>
        <v>0</v>
      </c>
      <c r="Q127" s="190">
        <v>8.0000000000000007E-5</v>
      </c>
      <c r="R127" s="190">
        <f>Q127*H127</f>
        <v>3.2000000000000003E-4</v>
      </c>
      <c r="S127" s="190">
        <v>0</v>
      </c>
      <c r="T127" s="191">
        <f>S127*H127</f>
        <v>0</v>
      </c>
      <c r="AR127" s="21" t="s">
        <v>156</v>
      </c>
      <c r="AT127" s="21" t="s">
        <v>157</v>
      </c>
      <c r="AU127" s="21" t="s">
        <v>81</v>
      </c>
      <c r="AY127" s="21" t="s">
        <v>119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21" t="s">
        <v>79</v>
      </c>
      <c r="BK127" s="192">
        <f>ROUND(I127*H127,2)</f>
        <v>0</v>
      </c>
      <c r="BL127" s="21" t="s">
        <v>126</v>
      </c>
      <c r="BM127" s="21" t="s">
        <v>242</v>
      </c>
    </row>
    <row r="128" spans="2:65" s="1" customFormat="1" ht="16.5" customHeight="1">
      <c r="B128" s="38"/>
      <c r="C128" s="205" t="s">
        <v>243</v>
      </c>
      <c r="D128" s="205" t="s">
        <v>157</v>
      </c>
      <c r="E128" s="206" t="s">
        <v>244</v>
      </c>
      <c r="F128" s="207" t="s">
        <v>245</v>
      </c>
      <c r="G128" s="208" t="s">
        <v>189</v>
      </c>
      <c r="H128" s="209">
        <v>24</v>
      </c>
      <c r="I128" s="210"/>
      <c r="J128" s="211">
        <f>ROUND(I128*H128,2)</f>
        <v>0</v>
      </c>
      <c r="K128" s="207" t="s">
        <v>145</v>
      </c>
      <c r="L128" s="212"/>
      <c r="M128" s="213" t="s">
        <v>21</v>
      </c>
      <c r="N128" s="214" t="s">
        <v>42</v>
      </c>
      <c r="O128" s="39"/>
      <c r="P128" s="190">
        <f>O128*H128</f>
        <v>0</v>
      </c>
      <c r="Q128" s="190">
        <v>5.0000000000000002E-5</v>
      </c>
      <c r="R128" s="190">
        <f>Q128*H128</f>
        <v>1.2000000000000001E-3</v>
      </c>
      <c r="S128" s="190">
        <v>0</v>
      </c>
      <c r="T128" s="191">
        <f>S128*H128</f>
        <v>0</v>
      </c>
      <c r="AR128" s="21" t="s">
        <v>156</v>
      </c>
      <c r="AT128" s="21" t="s">
        <v>157</v>
      </c>
      <c r="AU128" s="21" t="s">
        <v>81</v>
      </c>
      <c r="AY128" s="21" t="s">
        <v>119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21" t="s">
        <v>79</v>
      </c>
      <c r="BK128" s="192">
        <f>ROUND(I128*H128,2)</f>
        <v>0</v>
      </c>
      <c r="BL128" s="21" t="s">
        <v>126</v>
      </c>
      <c r="BM128" s="21" t="s">
        <v>246</v>
      </c>
    </row>
    <row r="129" spans="2:65" s="1" customFormat="1" ht="27">
      <c r="B129" s="38"/>
      <c r="C129" s="60"/>
      <c r="D129" s="195" t="s">
        <v>229</v>
      </c>
      <c r="E129" s="60"/>
      <c r="F129" s="215" t="s">
        <v>247</v>
      </c>
      <c r="G129" s="60"/>
      <c r="H129" s="60"/>
      <c r="I129" s="151"/>
      <c r="J129" s="60"/>
      <c r="K129" s="60"/>
      <c r="L129" s="58"/>
      <c r="M129" s="216"/>
      <c r="N129" s="39"/>
      <c r="O129" s="39"/>
      <c r="P129" s="39"/>
      <c r="Q129" s="39"/>
      <c r="R129" s="39"/>
      <c r="S129" s="39"/>
      <c r="T129" s="75"/>
      <c r="AT129" s="21" t="s">
        <v>229</v>
      </c>
      <c r="AU129" s="21" t="s">
        <v>81</v>
      </c>
    </row>
    <row r="130" spans="2:65" s="1" customFormat="1" ht="16.5" customHeight="1">
      <c r="B130" s="38"/>
      <c r="C130" s="205" t="s">
        <v>248</v>
      </c>
      <c r="D130" s="205" t="s">
        <v>157</v>
      </c>
      <c r="E130" s="206" t="s">
        <v>249</v>
      </c>
      <c r="F130" s="207" t="s">
        <v>250</v>
      </c>
      <c r="G130" s="208" t="s">
        <v>177</v>
      </c>
      <c r="H130" s="209">
        <v>14</v>
      </c>
      <c r="I130" s="210"/>
      <c r="J130" s="211">
        <f>ROUND(I130*H130,2)</f>
        <v>0</v>
      </c>
      <c r="K130" s="207" t="s">
        <v>125</v>
      </c>
      <c r="L130" s="212"/>
      <c r="M130" s="213" t="s">
        <v>21</v>
      </c>
      <c r="N130" s="214" t="s">
        <v>42</v>
      </c>
      <c r="O130" s="39"/>
      <c r="P130" s="190">
        <f>O130*H130</f>
        <v>0</v>
      </c>
      <c r="Q130" s="190">
        <v>1.81E-3</v>
      </c>
      <c r="R130" s="190">
        <f>Q130*H130</f>
        <v>2.5340000000000001E-2</v>
      </c>
      <c r="S130" s="190">
        <v>0</v>
      </c>
      <c r="T130" s="191">
        <f>S130*H130</f>
        <v>0</v>
      </c>
      <c r="AR130" s="21" t="s">
        <v>156</v>
      </c>
      <c r="AT130" s="21" t="s">
        <v>157</v>
      </c>
      <c r="AU130" s="21" t="s">
        <v>81</v>
      </c>
      <c r="AY130" s="21" t="s">
        <v>119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21" t="s">
        <v>79</v>
      </c>
      <c r="BK130" s="192">
        <f>ROUND(I130*H130,2)</f>
        <v>0</v>
      </c>
      <c r="BL130" s="21" t="s">
        <v>126</v>
      </c>
      <c r="BM130" s="21" t="s">
        <v>251</v>
      </c>
    </row>
    <row r="131" spans="2:65" s="1" customFormat="1" ht="16.5" customHeight="1">
      <c r="B131" s="38"/>
      <c r="C131" s="205" t="s">
        <v>252</v>
      </c>
      <c r="D131" s="205" t="s">
        <v>157</v>
      </c>
      <c r="E131" s="206" t="s">
        <v>253</v>
      </c>
      <c r="F131" s="207" t="s">
        <v>254</v>
      </c>
      <c r="G131" s="208" t="s">
        <v>177</v>
      </c>
      <c r="H131" s="209">
        <v>1</v>
      </c>
      <c r="I131" s="210"/>
      <c r="J131" s="211">
        <f>ROUND(I131*H131,2)</f>
        <v>0</v>
      </c>
      <c r="K131" s="207" t="s">
        <v>21</v>
      </c>
      <c r="L131" s="212"/>
      <c r="M131" s="213" t="s">
        <v>21</v>
      </c>
      <c r="N131" s="214" t="s">
        <v>42</v>
      </c>
      <c r="O131" s="39"/>
      <c r="P131" s="190">
        <f>O131*H131</f>
        <v>0</v>
      </c>
      <c r="Q131" s="190">
        <v>1.81E-3</v>
      </c>
      <c r="R131" s="190">
        <f>Q131*H131</f>
        <v>1.81E-3</v>
      </c>
      <c r="S131" s="190">
        <v>0</v>
      </c>
      <c r="T131" s="191">
        <f>S131*H131</f>
        <v>0</v>
      </c>
      <c r="AR131" s="21" t="s">
        <v>156</v>
      </c>
      <c r="AT131" s="21" t="s">
        <v>157</v>
      </c>
      <c r="AU131" s="21" t="s">
        <v>81</v>
      </c>
      <c r="AY131" s="21" t="s">
        <v>119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21" t="s">
        <v>79</v>
      </c>
      <c r="BK131" s="192">
        <f>ROUND(I131*H131,2)</f>
        <v>0</v>
      </c>
      <c r="BL131" s="21" t="s">
        <v>126</v>
      </c>
      <c r="BM131" s="21" t="s">
        <v>255</v>
      </c>
    </row>
    <row r="132" spans="2:65" s="1" customFormat="1" ht="38.25" customHeight="1">
      <c r="B132" s="38"/>
      <c r="C132" s="181" t="s">
        <v>256</v>
      </c>
      <c r="D132" s="181" t="s">
        <v>121</v>
      </c>
      <c r="E132" s="182" t="s">
        <v>257</v>
      </c>
      <c r="F132" s="183" t="s">
        <v>258</v>
      </c>
      <c r="G132" s="184" t="s">
        <v>160</v>
      </c>
      <c r="H132" s="185">
        <v>27.241</v>
      </c>
      <c r="I132" s="186"/>
      <c r="J132" s="187">
        <f>ROUND(I132*H132,2)</f>
        <v>0</v>
      </c>
      <c r="K132" s="183" t="s">
        <v>145</v>
      </c>
      <c r="L132" s="58"/>
      <c r="M132" s="188" t="s">
        <v>21</v>
      </c>
      <c r="N132" s="189" t="s">
        <v>42</v>
      </c>
      <c r="O132" s="39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21" t="s">
        <v>126</v>
      </c>
      <c r="AT132" s="21" t="s">
        <v>121</v>
      </c>
      <c r="AU132" s="21" t="s">
        <v>81</v>
      </c>
      <c r="AY132" s="21" t="s">
        <v>119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21" t="s">
        <v>79</v>
      </c>
      <c r="BK132" s="192">
        <f>ROUND(I132*H132,2)</f>
        <v>0</v>
      </c>
      <c r="BL132" s="21" t="s">
        <v>126</v>
      </c>
      <c r="BM132" s="21" t="s">
        <v>259</v>
      </c>
    </row>
    <row r="133" spans="2:65" s="1" customFormat="1" ht="25.5" customHeight="1">
      <c r="B133" s="38"/>
      <c r="C133" s="181" t="s">
        <v>260</v>
      </c>
      <c r="D133" s="181" t="s">
        <v>121</v>
      </c>
      <c r="E133" s="182" t="s">
        <v>261</v>
      </c>
      <c r="F133" s="183" t="s">
        <v>262</v>
      </c>
      <c r="G133" s="184" t="s">
        <v>189</v>
      </c>
      <c r="H133" s="185">
        <v>24.3</v>
      </c>
      <c r="I133" s="186"/>
      <c r="J133" s="187">
        <f>ROUND(I133*H133,2)</f>
        <v>0</v>
      </c>
      <c r="K133" s="183" t="s">
        <v>125</v>
      </c>
      <c r="L133" s="58"/>
      <c r="M133" s="188" t="s">
        <v>21</v>
      </c>
      <c r="N133" s="189" t="s">
        <v>42</v>
      </c>
      <c r="O133" s="39"/>
      <c r="P133" s="190">
        <f>O133*H133</f>
        <v>0</v>
      </c>
      <c r="Q133" s="190">
        <v>5.5000000000000003E-4</v>
      </c>
      <c r="R133" s="190">
        <f>Q133*H133</f>
        <v>1.3365000000000002E-2</v>
      </c>
      <c r="S133" s="190">
        <v>1.6480000000000002E-2</v>
      </c>
      <c r="T133" s="191">
        <f>S133*H133</f>
        <v>0.40046400000000004</v>
      </c>
      <c r="AR133" s="21" t="s">
        <v>166</v>
      </c>
      <c r="AT133" s="21" t="s">
        <v>121</v>
      </c>
      <c r="AU133" s="21" t="s">
        <v>81</v>
      </c>
      <c r="AY133" s="21" t="s">
        <v>119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21" t="s">
        <v>79</v>
      </c>
      <c r="BK133" s="192">
        <f>ROUND(I133*H133,2)</f>
        <v>0</v>
      </c>
      <c r="BL133" s="21" t="s">
        <v>166</v>
      </c>
      <c r="BM133" s="21" t="s">
        <v>263</v>
      </c>
    </row>
    <row r="134" spans="2:65" s="10" customFormat="1" ht="37.35" customHeight="1">
      <c r="B134" s="165"/>
      <c r="C134" s="166"/>
      <c r="D134" s="167" t="s">
        <v>70</v>
      </c>
      <c r="E134" s="168" t="s">
        <v>264</v>
      </c>
      <c r="F134" s="168" t="s">
        <v>265</v>
      </c>
      <c r="G134" s="166"/>
      <c r="H134" s="166"/>
      <c r="I134" s="169"/>
      <c r="J134" s="170">
        <f>BK134</f>
        <v>0</v>
      </c>
      <c r="K134" s="166"/>
      <c r="L134" s="171"/>
      <c r="M134" s="172"/>
      <c r="N134" s="173"/>
      <c r="O134" s="173"/>
      <c r="P134" s="174">
        <f>P135</f>
        <v>0</v>
      </c>
      <c r="Q134" s="173"/>
      <c r="R134" s="174">
        <f>R135</f>
        <v>2.4000000000000003E-4</v>
      </c>
      <c r="S134" s="173"/>
      <c r="T134" s="175">
        <f>T135</f>
        <v>0</v>
      </c>
      <c r="AR134" s="176" t="s">
        <v>81</v>
      </c>
      <c r="AT134" s="177" t="s">
        <v>70</v>
      </c>
      <c r="AU134" s="177" t="s">
        <v>71</v>
      </c>
      <c r="AY134" s="176" t="s">
        <v>119</v>
      </c>
      <c r="BK134" s="178">
        <f>BK135</f>
        <v>0</v>
      </c>
    </row>
    <row r="135" spans="2:65" s="1" customFormat="1" ht="16.5" customHeight="1">
      <c r="B135" s="38"/>
      <c r="C135" s="181" t="s">
        <v>266</v>
      </c>
      <c r="D135" s="181" t="s">
        <v>121</v>
      </c>
      <c r="E135" s="182" t="s">
        <v>267</v>
      </c>
      <c r="F135" s="183" t="s">
        <v>268</v>
      </c>
      <c r="G135" s="184" t="s">
        <v>189</v>
      </c>
      <c r="H135" s="185">
        <v>24</v>
      </c>
      <c r="I135" s="186"/>
      <c r="J135" s="187">
        <f>ROUND(I135*H135,2)</f>
        <v>0</v>
      </c>
      <c r="K135" s="183" t="s">
        <v>145</v>
      </c>
      <c r="L135" s="58"/>
      <c r="M135" s="188" t="s">
        <v>21</v>
      </c>
      <c r="N135" s="189" t="s">
        <v>42</v>
      </c>
      <c r="O135" s="39"/>
      <c r="P135" s="190">
        <f>O135*H135</f>
        <v>0</v>
      </c>
      <c r="Q135" s="190">
        <v>1.0000000000000001E-5</v>
      </c>
      <c r="R135" s="190">
        <f>Q135*H135</f>
        <v>2.4000000000000003E-4</v>
      </c>
      <c r="S135" s="190">
        <v>0</v>
      </c>
      <c r="T135" s="191">
        <f>S135*H135</f>
        <v>0</v>
      </c>
      <c r="AR135" s="21" t="s">
        <v>166</v>
      </c>
      <c r="AT135" s="21" t="s">
        <v>121</v>
      </c>
      <c r="AU135" s="21" t="s">
        <v>79</v>
      </c>
      <c r="AY135" s="21" t="s">
        <v>119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21" t="s">
        <v>79</v>
      </c>
      <c r="BK135" s="192">
        <f>ROUND(I135*H135,2)</f>
        <v>0</v>
      </c>
      <c r="BL135" s="21" t="s">
        <v>166</v>
      </c>
      <c r="BM135" s="21" t="s">
        <v>269</v>
      </c>
    </row>
    <row r="136" spans="2:65" s="10" customFormat="1" ht="37.35" customHeight="1">
      <c r="B136" s="165"/>
      <c r="C136" s="166"/>
      <c r="D136" s="167" t="s">
        <v>70</v>
      </c>
      <c r="E136" s="168" t="s">
        <v>270</v>
      </c>
      <c r="F136" s="168" t="s">
        <v>271</v>
      </c>
      <c r="G136" s="166"/>
      <c r="H136" s="166"/>
      <c r="I136" s="169"/>
      <c r="J136" s="170">
        <f>BK136</f>
        <v>0</v>
      </c>
      <c r="K136" s="166"/>
      <c r="L136" s="171"/>
      <c r="M136" s="172"/>
      <c r="N136" s="173"/>
      <c r="O136" s="173"/>
      <c r="P136" s="174">
        <f>P137</f>
        <v>0</v>
      </c>
      <c r="Q136" s="173"/>
      <c r="R136" s="174">
        <f>R137</f>
        <v>0</v>
      </c>
      <c r="S136" s="173"/>
      <c r="T136" s="175">
        <f>T137</f>
        <v>0</v>
      </c>
      <c r="AR136" s="176" t="s">
        <v>142</v>
      </c>
      <c r="AT136" s="177" t="s">
        <v>70</v>
      </c>
      <c r="AU136" s="177" t="s">
        <v>71</v>
      </c>
      <c r="AY136" s="176" t="s">
        <v>119</v>
      </c>
      <c r="BK136" s="178">
        <f>BK137</f>
        <v>0</v>
      </c>
    </row>
    <row r="137" spans="2:65" s="10" customFormat="1" ht="19.899999999999999" customHeight="1">
      <c r="B137" s="165"/>
      <c r="C137" s="166"/>
      <c r="D137" s="167" t="s">
        <v>70</v>
      </c>
      <c r="E137" s="179" t="s">
        <v>272</v>
      </c>
      <c r="F137" s="179" t="s">
        <v>273</v>
      </c>
      <c r="G137" s="166"/>
      <c r="H137" s="166"/>
      <c r="I137" s="169"/>
      <c r="J137" s="180">
        <f>BK137</f>
        <v>0</v>
      </c>
      <c r="K137" s="166"/>
      <c r="L137" s="171"/>
      <c r="M137" s="172"/>
      <c r="N137" s="173"/>
      <c r="O137" s="173"/>
      <c r="P137" s="174">
        <f>P138</f>
        <v>0</v>
      </c>
      <c r="Q137" s="173"/>
      <c r="R137" s="174">
        <f>R138</f>
        <v>0</v>
      </c>
      <c r="S137" s="173"/>
      <c r="T137" s="175">
        <f>T138</f>
        <v>0</v>
      </c>
      <c r="AR137" s="176" t="s">
        <v>142</v>
      </c>
      <c r="AT137" s="177" t="s">
        <v>70</v>
      </c>
      <c r="AU137" s="177" t="s">
        <v>79</v>
      </c>
      <c r="AY137" s="176" t="s">
        <v>119</v>
      </c>
      <c r="BK137" s="178">
        <f>BK138</f>
        <v>0</v>
      </c>
    </row>
    <row r="138" spans="2:65" s="1" customFormat="1" ht="16.5" customHeight="1">
      <c r="B138" s="38"/>
      <c r="C138" s="181" t="s">
        <v>274</v>
      </c>
      <c r="D138" s="181" t="s">
        <v>121</v>
      </c>
      <c r="E138" s="182" t="s">
        <v>275</v>
      </c>
      <c r="F138" s="183" t="s">
        <v>276</v>
      </c>
      <c r="G138" s="184" t="s">
        <v>277</v>
      </c>
      <c r="H138" s="185">
        <v>1</v>
      </c>
      <c r="I138" s="186"/>
      <c r="J138" s="187">
        <f>ROUND(I138*H138,2)</f>
        <v>0</v>
      </c>
      <c r="K138" s="183" t="s">
        <v>125</v>
      </c>
      <c r="L138" s="58"/>
      <c r="M138" s="188" t="s">
        <v>21</v>
      </c>
      <c r="N138" s="217" t="s">
        <v>42</v>
      </c>
      <c r="O138" s="21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AR138" s="21" t="s">
        <v>278</v>
      </c>
      <c r="AT138" s="21" t="s">
        <v>121</v>
      </c>
      <c r="AU138" s="21" t="s">
        <v>81</v>
      </c>
      <c r="AY138" s="21" t="s">
        <v>119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21" t="s">
        <v>79</v>
      </c>
      <c r="BK138" s="192">
        <f>ROUND(I138*H138,2)</f>
        <v>0</v>
      </c>
      <c r="BL138" s="21" t="s">
        <v>278</v>
      </c>
      <c r="BM138" s="21" t="s">
        <v>279</v>
      </c>
    </row>
    <row r="139" spans="2:65" s="1" customFormat="1" ht="6.95" customHeight="1">
      <c r="B139" s="53"/>
      <c r="C139" s="54"/>
      <c r="D139" s="54"/>
      <c r="E139" s="54"/>
      <c r="F139" s="54"/>
      <c r="G139" s="54"/>
      <c r="H139" s="54"/>
      <c r="I139" s="128"/>
      <c r="J139" s="54"/>
      <c r="K139" s="54"/>
      <c r="L139" s="58"/>
    </row>
  </sheetData>
  <sheetProtection sheet="1" objects="1" scenarios="1" formatColumns="0" formatRows="0" autoFilter="0"/>
  <autoFilter ref="C83:K138"/>
  <mergeCells count="10">
    <mergeCell ref="E76:H76"/>
    <mergeCell ref="G1:H1"/>
    <mergeCell ref="E45:H45"/>
    <mergeCell ref="E47:H47"/>
    <mergeCell ref="L2:V2"/>
    <mergeCell ref="E7:H7"/>
    <mergeCell ref="E9:H9"/>
    <mergeCell ref="E24:H24"/>
    <mergeCell ref="J51:J52"/>
    <mergeCell ref="E74:H74"/>
  </mergeCells>
  <phoneticPr fontId="0" type="noConversion"/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ht="37.5" customHeight="1"/>
    <row r="2" spans="2:1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2" customFormat="1" ht="45" customHeight="1">
      <c r="B3" s="225"/>
      <c r="C3" s="346" t="s">
        <v>280</v>
      </c>
      <c r="D3" s="346"/>
      <c r="E3" s="346"/>
      <c r="F3" s="346"/>
      <c r="G3" s="346"/>
      <c r="H3" s="346"/>
      <c r="I3" s="346"/>
      <c r="J3" s="346"/>
      <c r="K3" s="226"/>
    </row>
    <row r="4" spans="2:11" ht="25.5" customHeight="1">
      <c r="B4" s="227"/>
      <c r="C4" s="347" t="s">
        <v>281</v>
      </c>
      <c r="D4" s="347"/>
      <c r="E4" s="347"/>
      <c r="F4" s="347"/>
      <c r="G4" s="347"/>
      <c r="H4" s="347"/>
      <c r="I4" s="347"/>
      <c r="J4" s="347"/>
      <c r="K4" s="228"/>
    </row>
    <row r="5" spans="2:1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ht="15" customHeight="1">
      <c r="B6" s="227"/>
      <c r="C6" s="345" t="s">
        <v>282</v>
      </c>
      <c r="D6" s="345"/>
      <c r="E6" s="345"/>
      <c r="F6" s="345"/>
      <c r="G6" s="345"/>
      <c r="H6" s="345"/>
      <c r="I6" s="345"/>
      <c r="J6" s="345"/>
      <c r="K6" s="228"/>
    </row>
    <row r="7" spans="2:11" ht="15" customHeight="1">
      <c r="B7" s="230"/>
      <c r="C7" s="345" t="s">
        <v>283</v>
      </c>
      <c r="D7" s="345"/>
      <c r="E7" s="345"/>
      <c r="F7" s="345"/>
      <c r="G7" s="345"/>
      <c r="H7" s="345"/>
      <c r="I7" s="345"/>
      <c r="J7" s="345"/>
      <c r="K7" s="228"/>
    </row>
    <row r="8" spans="2:11" ht="12.75" customHeight="1">
      <c r="B8" s="230"/>
      <c r="C8" s="158"/>
      <c r="D8" s="158"/>
      <c r="E8" s="158"/>
      <c r="F8" s="158"/>
      <c r="G8" s="158"/>
      <c r="H8" s="158"/>
      <c r="I8" s="158"/>
      <c r="J8" s="158"/>
      <c r="K8" s="228"/>
    </row>
    <row r="9" spans="2:11" ht="15" customHeight="1">
      <c r="B9" s="230"/>
      <c r="C9" s="345" t="s">
        <v>284</v>
      </c>
      <c r="D9" s="345"/>
      <c r="E9" s="345"/>
      <c r="F9" s="345"/>
      <c r="G9" s="345"/>
      <c r="H9" s="345"/>
      <c r="I9" s="345"/>
      <c r="J9" s="345"/>
      <c r="K9" s="228"/>
    </row>
    <row r="10" spans="2:11" ht="15" customHeight="1">
      <c r="B10" s="230"/>
      <c r="C10" s="158"/>
      <c r="D10" s="345" t="s">
        <v>285</v>
      </c>
      <c r="E10" s="345"/>
      <c r="F10" s="345"/>
      <c r="G10" s="345"/>
      <c r="H10" s="345"/>
      <c r="I10" s="345"/>
      <c r="J10" s="345"/>
      <c r="K10" s="228"/>
    </row>
    <row r="11" spans="2:11" ht="15" customHeight="1">
      <c r="B11" s="230"/>
      <c r="C11" s="231"/>
      <c r="D11" s="345" t="s">
        <v>286</v>
      </c>
      <c r="E11" s="345"/>
      <c r="F11" s="345"/>
      <c r="G11" s="345"/>
      <c r="H11" s="345"/>
      <c r="I11" s="345"/>
      <c r="J11" s="345"/>
      <c r="K11" s="228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8"/>
    </row>
    <row r="13" spans="2:11" ht="15" customHeight="1">
      <c r="B13" s="230"/>
      <c r="C13" s="231"/>
      <c r="D13" s="345" t="s">
        <v>287</v>
      </c>
      <c r="E13" s="345"/>
      <c r="F13" s="345"/>
      <c r="G13" s="345"/>
      <c r="H13" s="345"/>
      <c r="I13" s="345"/>
      <c r="J13" s="345"/>
      <c r="K13" s="228"/>
    </row>
    <row r="14" spans="2:11" ht="15" customHeight="1">
      <c r="B14" s="230"/>
      <c r="C14" s="231"/>
      <c r="D14" s="345" t="s">
        <v>288</v>
      </c>
      <c r="E14" s="345"/>
      <c r="F14" s="345"/>
      <c r="G14" s="345"/>
      <c r="H14" s="345"/>
      <c r="I14" s="345"/>
      <c r="J14" s="345"/>
      <c r="K14" s="228"/>
    </row>
    <row r="15" spans="2:11" ht="15" customHeight="1">
      <c r="B15" s="230"/>
      <c r="C15" s="231"/>
      <c r="D15" s="345" t="s">
        <v>289</v>
      </c>
      <c r="E15" s="345"/>
      <c r="F15" s="345"/>
      <c r="G15" s="345"/>
      <c r="H15" s="345"/>
      <c r="I15" s="345"/>
      <c r="J15" s="345"/>
      <c r="K15" s="228"/>
    </row>
    <row r="16" spans="2:11" ht="15" customHeight="1">
      <c r="B16" s="230"/>
      <c r="C16" s="231"/>
      <c r="D16" s="231"/>
      <c r="E16" s="232" t="s">
        <v>78</v>
      </c>
      <c r="F16" s="345" t="s">
        <v>290</v>
      </c>
      <c r="G16" s="345"/>
      <c r="H16" s="345"/>
      <c r="I16" s="345"/>
      <c r="J16" s="345"/>
      <c r="K16" s="228"/>
    </row>
    <row r="17" spans="2:11" ht="15" customHeight="1">
      <c r="B17" s="230"/>
      <c r="C17" s="231"/>
      <c r="D17" s="231"/>
      <c r="E17" s="232" t="s">
        <v>291</v>
      </c>
      <c r="F17" s="345" t="s">
        <v>292</v>
      </c>
      <c r="G17" s="345"/>
      <c r="H17" s="345"/>
      <c r="I17" s="345"/>
      <c r="J17" s="345"/>
      <c r="K17" s="228"/>
    </row>
    <row r="18" spans="2:11" ht="15" customHeight="1">
      <c r="B18" s="230"/>
      <c r="C18" s="231"/>
      <c r="D18" s="231"/>
      <c r="E18" s="232" t="s">
        <v>293</v>
      </c>
      <c r="F18" s="345" t="s">
        <v>294</v>
      </c>
      <c r="G18" s="345"/>
      <c r="H18" s="345"/>
      <c r="I18" s="345"/>
      <c r="J18" s="345"/>
      <c r="K18" s="228"/>
    </row>
    <row r="19" spans="2:11" ht="15" customHeight="1">
      <c r="B19" s="230"/>
      <c r="C19" s="231"/>
      <c r="D19" s="231"/>
      <c r="E19" s="232" t="s">
        <v>295</v>
      </c>
      <c r="F19" s="345" t="s">
        <v>296</v>
      </c>
      <c r="G19" s="345"/>
      <c r="H19" s="345"/>
      <c r="I19" s="345"/>
      <c r="J19" s="345"/>
      <c r="K19" s="228"/>
    </row>
    <row r="20" spans="2:11" ht="15" customHeight="1">
      <c r="B20" s="230"/>
      <c r="C20" s="231"/>
      <c r="D20" s="231"/>
      <c r="E20" s="232" t="s">
        <v>297</v>
      </c>
      <c r="F20" s="345" t="s">
        <v>298</v>
      </c>
      <c r="G20" s="345"/>
      <c r="H20" s="345"/>
      <c r="I20" s="345"/>
      <c r="J20" s="345"/>
      <c r="K20" s="228"/>
    </row>
    <row r="21" spans="2:11" ht="15" customHeight="1">
      <c r="B21" s="230"/>
      <c r="C21" s="231"/>
      <c r="D21" s="231"/>
      <c r="E21" s="232" t="s">
        <v>299</v>
      </c>
      <c r="F21" s="345" t="s">
        <v>300</v>
      </c>
      <c r="G21" s="345"/>
      <c r="H21" s="345"/>
      <c r="I21" s="345"/>
      <c r="J21" s="345"/>
      <c r="K21" s="228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8"/>
    </row>
    <row r="23" spans="2:11" ht="15" customHeight="1">
      <c r="B23" s="230"/>
      <c r="C23" s="345" t="s">
        <v>301</v>
      </c>
      <c r="D23" s="345"/>
      <c r="E23" s="345"/>
      <c r="F23" s="345"/>
      <c r="G23" s="345"/>
      <c r="H23" s="345"/>
      <c r="I23" s="345"/>
      <c r="J23" s="345"/>
      <c r="K23" s="228"/>
    </row>
    <row r="24" spans="2:11" ht="15" customHeight="1">
      <c r="B24" s="230"/>
      <c r="C24" s="345" t="s">
        <v>302</v>
      </c>
      <c r="D24" s="345"/>
      <c r="E24" s="345"/>
      <c r="F24" s="345"/>
      <c r="G24" s="345"/>
      <c r="H24" s="345"/>
      <c r="I24" s="345"/>
      <c r="J24" s="345"/>
      <c r="K24" s="228"/>
    </row>
    <row r="25" spans="2:11" ht="15" customHeight="1">
      <c r="B25" s="230"/>
      <c r="C25" s="158"/>
      <c r="D25" s="345" t="s">
        <v>303</v>
      </c>
      <c r="E25" s="345"/>
      <c r="F25" s="345"/>
      <c r="G25" s="345"/>
      <c r="H25" s="345"/>
      <c r="I25" s="345"/>
      <c r="J25" s="345"/>
      <c r="K25" s="228"/>
    </row>
    <row r="26" spans="2:11" ht="15" customHeight="1">
      <c r="B26" s="230"/>
      <c r="C26" s="231"/>
      <c r="D26" s="345" t="s">
        <v>304</v>
      </c>
      <c r="E26" s="345"/>
      <c r="F26" s="345"/>
      <c r="G26" s="345"/>
      <c r="H26" s="345"/>
      <c r="I26" s="345"/>
      <c r="J26" s="345"/>
      <c r="K26" s="228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8"/>
    </row>
    <row r="28" spans="2:11" ht="15" customHeight="1">
      <c r="B28" s="230"/>
      <c r="C28" s="231"/>
      <c r="D28" s="345" t="s">
        <v>305</v>
      </c>
      <c r="E28" s="345"/>
      <c r="F28" s="345"/>
      <c r="G28" s="345"/>
      <c r="H28" s="345"/>
      <c r="I28" s="345"/>
      <c r="J28" s="345"/>
      <c r="K28" s="228"/>
    </row>
    <row r="29" spans="2:11" ht="15" customHeight="1">
      <c r="B29" s="230"/>
      <c r="C29" s="231"/>
      <c r="D29" s="345" t="s">
        <v>306</v>
      </c>
      <c r="E29" s="345"/>
      <c r="F29" s="345"/>
      <c r="G29" s="345"/>
      <c r="H29" s="345"/>
      <c r="I29" s="345"/>
      <c r="J29" s="345"/>
      <c r="K29" s="228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8"/>
    </row>
    <row r="31" spans="2:11" ht="15" customHeight="1">
      <c r="B31" s="230"/>
      <c r="C31" s="231"/>
      <c r="D31" s="345" t="s">
        <v>307</v>
      </c>
      <c r="E31" s="345"/>
      <c r="F31" s="345"/>
      <c r="G31" s="345"/>
      <c r="H31" s="345"/>
      <c r="I31" s="345"/>
      <c r="J31" s="345"/>
      <c r="K31" s="228"/>
    </row>
    <row r="32" spans="2:11" ht="15" customHeight="1">
      <c r="B32" s="230"/>
      <c r="C32" s="231"/>
      <c r="D32" s="345" t="s">
        <v>308</v>
      </c>
      <c r="E32" s="345"/>
      <c r="F32" s="345"/>
      <c r="G32" s="345"/>
      <c r="H32" s="345"/>
      <c r="I32" s="345"/>
      <c r="J32" s="345"/>
      <c r="K32" s="228"/>
    </row>
    <row r="33" spans="2:11" ht="15" customHeight="1">
      <c r="B33" s="230"/>
      <c r="C33" s="231"/>
      <c r="D33" s="345" t="s">
        <v>309</v>
      </c>
      <c r="E33" s="345"/>
      <c r="F33" s="345"/>
      <c r="G33" s="345"/>
      <c r="H33" s="345"/>
      <c r="I33" s="345"/>
      <c r="J33" s="345"/>
      <c r="K33" s="228"/>
    </row>
    <row r="34" spans="2:11" ht="15" customHeight="1">
      <c r="B34" s="230"/>
      <c r="C34" s="231"/>
      <c r="D34" s="158"/>
      <c r="E34" s="233" t="s">
        <v>104</v>
      </c>
      <c r="F34" s="158"/>
      <c r="G34" s="345" t="s">
        <v>310</v>
      </c>
      <c r="H34" s="345"/>
      <c r="I34" s="345"/>
      <c r="J34" s="345"/>
      <c r="K34" s="228"/>
    </row>
    <row r="35" spans="2:11" ht="30.75" customHeight="1">
      <c r="B35" s="230"/>
      <c r="C35" s="231"/>
      <c r="D35" s="158"/>
      <c r="E35" s="233" t="s">
        <v>311</v>
      </c>
      <c r="F35" s="158"/>
      <c r="G35" s="345" t="s">
        <v>312</v>
      </c>
      <c r="H35" s="345"/>
      <c r="I35" s="345"/>
      <c r="J35" s="345"/>
      <c r="K35" s="228"/>
    </row>
    <row r="36" spans="2:11" ht="15" customHeight="1">
      <c r="B36" s="230"/>
      <c r="C36" s="231"/>
      <c r="D36" s="158"/>
      <c r="E36" s="233" t="s">
        <v>52</v>
      </c>
      <c r="F36" s="158"/>
      <c r="G36" s="345" t="s">
        <v>313</v>
      </c>
      <c r="H36" s="345"/>
      <c r="I36" s="345"/>
      <c r="J36" s="345"/>
      <c r="K36" s="228"/>
    </row>
    <row r="37" spans="2:11" ht="15" customHeight="1">
      <c r="B37" s="230"/>
      <c r="C37" s="231"/>
      <c r="D37" s="158"/>
      <c r="E37" s="233" t="s">
        <v>105</v>
      </c>
      <c r="F37" s="158"/>
      <c r="G37" s="345" t="s">
        <v>314</v>
      </c>
      <c r="H37" s="345"/>
      <c r="I37" s="345"/>
      <c r="J37" s="345"/>
      <c r="K37" s="228"/>
    </row>
    <row r="38" spans="2:11" ht="15" customHeight="1">
      <c r="B38" s="230"/>
      <c r="C38" s="231"/>
      <c r="D38" s="158"/>
      <c r="E38" s="233" t="s">
        <v>106</v>
      </c>
      <c r="F38" s="158"/>
      <c r="G38" s="345" t="s">
        <v>315</v>
      </c>
      <c r="H38" s="345"/>
      <c r="I38" s="345"/>
      <c r="J38" s="345"/>
      <c r="K38" s="228"/>
    </row>
    <row r="39" spans="2:11" ht="15" customHeight="1">
      <c r="B39" s="230"/>
      <c r="C39" s="231"/>
      <c r="D39" s="158"/>
      <c r="E39" s="233" t="s">
        <v>107</v>
      </c>
      <c r="F39" s="158"/>
      <c r="G39" s="345" t="s">
        <v>316</v>
      </c>
      <c r="H39" s="345"/>
      <c r="I39" s="345"/>
      <c r="J39" s="345"/>
      <c r="K39" s="228"/>
    </row>
    <row r="40" spans="2:11" ht="15" customHeight="1">
      <c r="B40" s="230"/>
      <c r="C40" s="231"/>
      <c r="D40" s="158"/>
      <c r="E40" s="233" t="s">
        <v>317</v>
      </c>
      <c r="F40" s="158"/>
      <c r="G40" s="345" t="s">
        <v>318</v>
      </c>
      <c r="H40" s="345"/>
      <c r="I40" s="345"/>
      <c r="J40" s="345"/>
      <c r="K40" s="228"/>
    </row>
    <row r="41" spans="2:11" ht="15" customHeight="1">
      <c r="B41" s="230"/>
      <c r="C41" s="231"/>
      <c r="D41" s="158"/>
      <c r="E41" s="233"/>
      <c r="F41" s="158"/>
      <c r="G41" s="345" t="s">
        <v>319</v>
      </c>
      <c r="H41" s="345"/>
      <c r="I41" s="345"/>
      <c r="J41" s="345"/>
      <c r="K41" s="228"/>
    </row>
    <row r="42" spans="2:11" ht="15" customHeight="1">
      <c r="B42" s="230"/>
      <c r="C42" s="231"/>
      <c r="D42" s="158"/>
      <c r="E42" s="233" t="s">
        <v>320</v>
      </c>
      <c r="F42" s="158"/>
      <c r="G42" s="345" t="s">
        <v>321</v>
      </c>
      <c r="H42" s="345"/>
      <c r="I42" s="345"/>
      <c r="J42" s="345"/>
      <c r="K42" s="228"/>
    </row>
    <row r="43" spans="2:11" ht="15" customHeight="1">
      <c r="B43" s="230"/>
      <c r="C43" s="231"/>
      <c r="D43" s="158"/>
      <c r="E43" s="233" t="s">
        <v>109</v>
      </c>
      <c r="F43" s="158"/>
      <c r="G43" s="345" t="s">
        <v>322</v>
      </c>
      <c r="H43" s="345"/>
      <c r="I43" s="345"/>
      <c r="J43" s="345"/>
      <c r="K43" s="228"/>
    </row>
    <row r="44" spans="2:11" ht="12.75" customHeight="1">
      <c r="B44" s="230"/>
      <c r="C44" s="231"/>
      <c r="D44" s="158"/>
      <c r="E44" s="158"/>
      <c r="F44" s="158"/>
      <c r="G44" s="158"/>
      <c r="H44" s="158"/>
      <c r="I44" s="158"/>
      <c r="J44" s="158"/>
      <c r="K44" s="228"/>
    </row>
    <row r="45" spans="2:11" ht="15" customHeight="1">
      <c r="B45" s="230"/>
      <c r="C45" s="231"/>
      <c r="D45" s="345" t="s">
        <v>323</v>
      </c>
      <c r="E45" s="345"/>
      <c r="F45" s="345"/>
      <c r="G45" s="345"/>
      <c r="H45" s="345"/>
      <c r="I45" s="345"/>
      <c r="J45" s="345"/>
      <c r="K45" s="228"/>
    </row>
    <row r="46" spans="2:11" ht="15" customHeight="1">
      <c r="B46" s="230"/>
      <c r="C46" s="231"/>
      <c r="D46" s="231"/>
      <c r="E46" s="345" t="s">
        <v>324</v>
      </c>
      <c r="F46" s="345"/>
      <c r="G46" s="345"/>
      <c r="H46" s="345"/>
      <c r="I46" s="345"/>
      <c r="J46" s="345"/>
      <c r="K46" s="228"/>
    </row>
    <row r="47" spans="2:11" ht="15" customHeight="1">
      <c r="B47" s="230"/>
      <c r="C47" s="231"/>
      <c r="D47" s="231"/>
      <c r="E47" s="345" t="s">
        <v>325</v>
      </c>
      <c r="F47" s="345"/>
      <c r="G47" s="345"/>
      <c r="H47" s="345"/>
      <c r="I47" s="345"/>
      <c r="J47" s="345"/>
      <c r="K47" s="228"/>
    </row>
    <row r="48" spans="2:11" ht="15" customHeight="1">
      <c r="B48" s="230"/>
      <c r="C48" s="231"/>
      <c r="D48" s="231"/>
      <c r="E48" s="345" t="s">
        <v>326</v>
      </c>
      <c r="F48" s="345"/>
      <c r="G48" s="345"/>
      <c r="H48" s="345"/>
      <c r="I48" s="345"/>
      <c r="J48" s="345"/>
      <c r="K48" s="228"/>
    </row>
    <row r="49" spans="2:11" ht="15" customHeight="1">
      <c r="B49" s="230"/>
      <c r="C49" s="231"/>
      <c r="D49" s="345" t="s">
        <v>327</v>
      </c>
      <c r="E49" s="345"/>
      <c r="F49" s="345"/>
      <c r="G49" s="345"/>
      <c r="H49" s="345"/>
      <c r="I49" s="345"/>
      <c r="J49" s="345"/>
      <c r="K49" s="228"/>
    </row>
    <row r="50" spans="2:11" ht="25.5" customHeight="1">
      <c r="B50" s="227"/>
      <c r="C50" s="347" t="s">
        <v>328</v>
      </c>
      <c r="D50" s="347"/>
      <c r="E50" s="347"/>
      <c r="F50" s="347"/>
      <c r="G50" s="347"/>
      <c r="H50" s="347"/>
      <c r="I50" s="347"/>
      <c r="J50" s="347"/>
      <c r="K50" s="228"/>
    </row>
    <row r="51" spans="2:11" ht="5.25" customHeight="1">
      <c r="B51" s="227"/>
      <c r="C51" s="229"/>
      <c r="D51" s="229"/>
      <c r="E51" s="229"/>
      <c r="F51" s="229"/>
      <c r="G51" s="229"/>
      <c r="H51" s="229"/>
      <c r="I51" s="229"/>
      <c r="J51" s="229"/>
      <c r="K51" s="228"/>
    </row>
    <row r="52" spans="2:11" ht="15" customHeight="1">
      <c r="B52" s="227"/>
      <c r="C52" s="345" t="s">
        <v>329</v>
      </c>
      <c r="D52" s="345"/>
      <c r="E52" s="345"/>
      <c r="F52" s="345"/>
      <c r="G52" s="345"/>
      <c r="H52" s="345"/>
      <c r="I52" s="345"/>
      <c r="J52" s="345"/>
      <c r="K52" s="228"/>
    </row>
    <row r="53" spans="2:11" ht="15" customHeight="1">
      <c r="B53" s="227"/>
      <c r="C53" s="345" t="s">
        <v>330</v>
      </c>
      <c r="D53" s="345"/>
      <c r="E53" s="345"/>
      <c r="F53" s="345"/>
      <c r="G53" s="345"/>
      <c r="H53" s="345"/>
      <c r="I53" s="345"/>
      <c r="J53" s="345"/>
      <c r="K53" s="228"/>
    </row>
    <row r="54" spans="2:11" ht="12.75" customHeight="1">
      <c r="B54" s="227"/>
      <c r="C54" s="158"/>
      <c r="D54" s="158"/>
      <c r="E54" s="158"/>
      <c r="F54" s="158"/>
      <c r="G54" s="158"/>
      <c r="H54" s="158"/>
      <c r="I54" s="158"/>
      <c r="J54" s="158"/>
      <c r="K54" s="228"/>
    </row>
    <row r="55" spans="2:11" ht="15" customHeight="1">
      <c r="B55" s="227"/>
      <c r="C55" s="345" t="s">
        <v>331</v>
      </c>
      <c r="D55" s="345"/>
      <c r="E55" s="345"/>
      <c r="F55" s="345"/>
      <c r="G55" s="345"/>
      <c r="H55" s="345"/>
      <c r="I55" s="345"/>
      <c r="J55" s="345"/>
      <c r="K55" s="228"/>
    </row>
    <row r="56" spans="2:11" ht="15" customHeight="1">
      <c r="B56" s="227"/>
      <c r="C56" s="231"/>
      <c r="D56" s="345" t="s">
        <v>332</v>
      </c>
      <c r="E56" s="345"/>
      <c r="F56" s="345"/>
      <c r="G56" s="345"/>
      <c r="H56" s="345"/>
      <c r="I56" s="345"/>
      <c r="J56" s="345"/>
      <c r="K56" s="228"/>
    </row>
    <row r="57" spans="2:11" ht="15" customHeight="1">
      <c r="B57" s="227"/>
      <c r="C57" s="231"/>
      <c r="D57" s="345" t="s">
        <v>333</v>
      </c>
      <c r="E57" s="345"/>
      <c r="F57" s="345"/>
      <c r="G57" s="345"/>
      <c r="H57" s="345"/>
      <c r="I57" s="345"/>
      <c r="J57" s="345"/>
      <c r="K57" s="228"/>
    </row>
    <row r="58" spans="2:11" ht="15" customHeight="1">
      <c r="B58" s="227"/>
      <c r="C58" s="231"/>
      <c r="D58" s="345" t="s">
        <v>334</v>
      </c>
      <c r="E58" s="345"/>
      <c r="F58" s="345"/>
      <c r="G58" s="345"/>
      <c r="H58" s="345"/>
      <c r="I58" s="345"/>
      <c r="J58" s="345"/>
      <c r="K58" s="228"/>
    </row>
    <row r="59" spans="2:11" ht="15" customHeight="1">
      <c r="B59" s="227"/>
      <c r="C59" s="231"/>
      <c r="D59" s="345" t="s">
        <v>335</v>
      </c>
      <c r="E59" s="345"/>
      <c r="F59" s="345"/>
      <c r="G59" s="345"/>
      <c r="H59" s="345"/>
      <c r="I59" s="345"/>
      <c r="J59" s="345"/>
      <c r="K59" s="228"/>
    </row>
    <row r="60" spans="2:11" ht="15" customHeight="1">
      <c r="B60" s="227"/>
      <c r="C60" s="231"/>
      <c r="D60" s="348" t="s">
        <v>336</v>
      </c>
      <c r="E60" s="348"/>
      <c r="F60" s="348"/>
      <c r="G60" s="348"/>
      <c r="H60" s="348"/>
      <c r="I60" s="348"/>
      <c r="J60" s="348"/>
      <c r="K60" s="228"/>
    </row>
    <row r="61" spans="2:11" ht="15" customHeight="1">
      <c r="B61" s="227"/>
      <c r="C61" s="231"/>
      <c r="D61" s="345" t="s">
        <v>337</v>
      </c>
      <c r="E61" s="345"/>
      <c r="F61" s="345"/>
      <c r="G61" s="345"/>
      <c r="H61" s="345"/>
      <c r="I61" s="345"/>
      <c r="J61" s="345"/>
      <c r="K61" s="228"/>
    </row>
    <row r="62" spans="2:11" ht="12.75" customHeight="1">
      <c r="B62" s="227"/>
      <c r="C62" s="231"/>
      <c r="D62" s="231"/>
      <c r="E62" s="234"/>
      <c r="F62" s="231"/>
      <c r="G62" s="231"/>
      <c r="H62" s="231"/>
      <c r="I62" s="231"/>
      <c r="J62" s="231"/>
      <c r="K62" s="228"/>
    </row>
    <row r="63" spans="2:11" ht="15" customHeight="1">
      <c r="B63" s="227"/>
      <c r="C63" s="231"/>
      <c r="D63" s="345" t="s">
        <v>338</v>
      </c>
      <c r="E63" s="345"/>
      <c r="F63" s="345"/>
      <c r="G63" s="345"/>
      <c r="H63" s="345"/>
      <c r="I63" s="345"/>
      <c r="J63" s="345"/>
      <c r="K63" s="228"/>
    </row>
    <row r="64" spans="2:11" ht="15" customHeight="1">
      <c r="B64" s="227"/>
      <c r="C64" s="231"/>
      <c r="D64" s="348" t="s">
        <v>339</v>
      </c>
      <c r="E64" s="348"/>
      <c r="F64" s="348"/>
      <c r="G64" s="348"/>
      <c r="H64" s="348"/>
      <c r="I64" s="348"/>
      <c r="J64" s="348"/>
      <c r="K64" s="228"/>
    </row>
    <row r="65" spans="2:11" ht="15" customHeight="1">
      <c r="B65" s="227"/>
      <c r="C65" s="231"/>
      <c r="D65" s="345" t="s">
        <v>340</v>
      </c>
      <c r="E65" s="345"/>
      <c r="F65" s="345"/>
      <c r="G65" s="345"/>
      <c r="H65" s="345"/>
      <c r="I65" s="345"/>
      <c r="J65" s="345"/>
      <c r="K65" s="228"/>
    </row>
    <row r="66" spans="2:11" ht="15" customHeight="1">
      <c r="B66" s="227"/>
      <c r="C66" s="231"/>
      <c r="D66" s="345" t="s">
        <v>341</v>
      </c>
      <c r="E66" s="345"/>
      <c r="F66" s="345"/>
      <c r="G66" s="345"/>
      <c r="H66" s="345"/>
      <c r="I66" s="345"/>
      <c r="J66" s="345"/>
      <c r="K66" s="228"/>
    </row>
    <row r="67" spans="2:11" ht="15" customHeight="1">
      <c r="B67" s="227"/>
      <c r="C67" s="231"/>
      <c r="D67" s="345" t="s">
        <v>342</v>
      </c>
      <c r="E67" s="345"/>
      <c r="F67" s="345"/>
      <c r="G67" s="345"/>
      <c r="H67" s="345"/>
      <c r="I67" s="345"/>
      <c r="J67" s="345"/>
      <c r="K67" s="228"/>
    </row>
    <row r="68" spans="2:11" ht="15" customHeight="1">
      <c r="B68" s="227"/>
      <c r="C68" s="231"/>
      <c r="D68" s="345" t="s">
        <v>343</v>
      </c>
      <c r="E68" s="345"/>
      <c r="F68" s="345"/>
      <c r="G68" s="345"/>
      <c r="H68" s="345"/>
      <c r="I68" s="345"/>
      <c r="J68" s="345"/>
      <c r="K68" s="228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9" t="s">
        <v>86</v>
      </c>
      <c r="D73" s="349"/>
      <c r="E73" s="349"/>
      <c r="F73" s="349"/>
      <c r="G73" s="349"/>
      <c r="H73" s="349"/>
      <c r="I73" s="349"/>
      <c r="J73" s="349"/>
      <c r="K73" s="244"/>
    </row>
    <row r="74" spans="2:11" ht="17.25" customHeight="1">
      <c r="B74" s="243"/>
      <c r="C74" s="245" t="s">
        <v>344</v>
      </c>
      <c r="D74" s="245"/>
      <c r="E74" s="245"/>
      <c r="F74" s="245" t="s">
        <v>345</v>
      </c>
      <c r="G74" s="246"/>
      <c r="H74" s="245" t="s">
        <v>105</v>
      </c>
      <c r="I74" s="245" t="s">
        <v>56</v>
      </c>
      <c r="J74" s="245" t="s">
        <v>346</v>
      </c>
      <c r="K74" s="244"/>
    </row>
    <row r="75" spans="2:11" ht="17.25" customHeight="1">
      <c r="B75" s="243"/>
      <c r="C75" s="247" t="s">
        <v>347</v>
      </c>
      <c r="D75" s="247"/>
      <c r="E75" s="247"/>
      <c r="F75" s="248" t="s">
        <v>348</v>
      </c>
      <c r="G75" s="249"/>
      <c r="H75" s="247"/>
      <c r="I75" s="247"/>
      <c r="J75" s="247" t="s">
        <v>349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350</v>
      </c>
      <c r="G77" s="251"/>
      <c r="H77" s="233" t="s">
        <v>351</v>
      </c>
      <c r="I77" s="233" t="s">
        <v>352</v>
      </c>
      <c r="J77" s="233">
        <v>20</v>
      </c>
      <c r="K77" s="244"/>
    </row>
    <row r="78" spans="2:11" ht="15" customHeight="1">
      <c r="B78" s="243"/>
      <c r="C78" s="233" t="s">
        <v>353</v>
      </c>
      <c r="D78" s="233"/>
      <c r="E78" s="233"/>
      <c r="F78" s="252" t="s">
        <v>350</v>
      </c>
      <c r="G78" s="251"/>
      <c r="H78" s="233" t="s">
        <v>354</v>
      </c>
      <c r="I78" s="233" t="s">
        <v>352</v>
      </c>
      <c r="J78" s="233">
        <v>120</v>
      </c>
      <c r="K78" s="244"/>
    </row>
    <row r="79" spans="2:11" ht="15" customHeight="1">
      <c r="B79" s="253"/>
      <c r="C79" s="233" t="s">
        <v>355</v>
      </c>
      <c r="D79" s="233"/>
      <c r="E79" s="233"/>
      <c r="F79" s="252" t="s">
        <v>356</v>
      </c>
      <c r="G79" s="251"/>
      <c r="H79" s="233" t="s">
        <v>357</v>
      </c>
      <c r="I79" s="233" t="s">
        <v>352</v>
      </c>
      <c r="J79" s="233">
        <v>50</v>
      </c>
      <c r="K79" s="244"/>
    </row>
    <row r="80" spans="2:11" ht="15" customHeight="1">
      <c r="B80" s="253"/>
      <c r="C80" s="233" t="s">
        <v>358</v>
      </c>
      <c r="D80" s="233"/>
      <c r="E80" s="233"/>
      <c r="F80" s="252" t="s">
        <v>350</v>
      </c>
      <c r="G80" s="251"/>
      <c r="H80" s="233" t="s">
        <v>359</v>
      </c>
      <c r="I80" s="233" t="s">
        <v>360</v>
      </c>
      <c r="J80" s="233"/>
      <c r="K80" s="244"/>
    </row>
    <row r="81" spans="2:11" ht="15" customHeight="1">
      <c r="B81" s="253"/>
      <c r="C81" s="254" t="s">
        <v>361</v>
      </c>
      <c r="D81" s="254"/>
      <c r="E81" s="254"/>
      <c r="F81" s="255" t="s">
        <v>356</v>
      </c>
      <c r="G81" s="254"/>
      <c r="H81" s="254" t="s">
        <v>362</v>
      </c>
      <c r="I81" s="254" t="s">
        <v>352</v>
      </c>
      <c r="J81" s="254">
        <v>15</v>
      </c>
      <c r="K81" s="244"/>
    </row>
    <row r="82" spans="2:11" ht="15" customHeight="1">
      <c r="B82" s="253"/>
      <c r="C82" s="254" t="s">
        <v>363</v>
      </c>
      <c r="D82" s="254"/>
      <c r="E82" s="254"/>
      <c r="F82" s="255" t="s">
        <v>356</v>
      </c>
      <c r="G82" s="254"/>
      <c r="H82" s="254" t="s">
        <v>364</v>
      </c>
      <c r="I82" s="254" t="s">
        <v>352</v>
      </c>
      <c r="J82" s="254">
        <v>15</v>
      </c>
      <c r="K82" s="244"/>
    </row>
    <row r="83" spans="2:11" ht="15" customHeight="1">
      <c r="B83" s="253"/>
      <c r="C83" s="254" t="s">
        <v>365</v>
      </c>
      <c r="D83" s="254"/>
      <c r="E83" s="254"/>
      <c r="F83" s="255" t="s">
        <v>356</v>
      </c>
      <c r="G83" s="254"/>
      <c r="H83" s="254" t="s">
        <v>366</v>
      </c>
      <c r="I83" s="254" t="s">
        <v>352</v>
      </c>
      <c r="J83" s="254">
        <v>20</v>
      </c>
      <c r="K83" s="244"/>
    </row>
    <row r="84" spans="2:11" ht="15" customHeight="1">
      <c r="B84" s="253"/>
      <c r="C84" s="254" t="s">
        <v>367</v>
      </c>
      <c r="D84" s="254"/>
      <c r="E84" s="254"/>
      <c r="F84" s="255" t="s">
        <v>356</v>
      </c>
      <c r="G84" s="254"/>
      <c r="H84" s="254" t="s">
        <v>368</v>
      </c>
      <c r="I84" s="254" t="s">
        <v>352</v>
      </c>
      <c r="J84" s="254">
        <v>20</v>
      </c>
      <c r="K84" s="244"/>
    </row>
    <row r="85" spans="2:11" ht="15" customHeight="1">
      <c r="B85" s="253"/>
      <c r="C85" s="233" t="s">
        <v>369</v>
      </c>
      <c r="D85" s="233"/>
      <c r="E85" s="233"/>
      <c r="F85" s="252" t="s">
        <v>356</v>
      </c>
      <c r="G85" s="251"/>
      <c r="H85" s="233" t="s">
        <v>370</v>
      </c>
      <c r="I85" s="233" t="s">
        <v>352</v>
      </c>
      <c r="J85" s="233">
        <v>50</v>
      </c>
      <c r="K85" s="244"/>
    </row>
    <row r="86" spans="2:11" ht="15" customHeight="1">
      <c r="B86" s="253"/>
      <c r="C86" s="233" t="s">
        <v>371</v>
      </c>
      <c r="D86" s="233"/>
      <c r="E86" s="233"/>
      <c r="F86" s="252" t="s">
        <v>356</v>
      </c>
      <c r="G86" s="251"/>
      <c r="H86" s="233" t="s">
        <v>372</v>
      </c>
      <c r="I86" s="233" t="s">
        <v>352</v>
      </c>
      <c r="J86" s="233">
        <v>20</v>
      </c>
      <c r="K86" s="244"/>
    </row>
    <row r="87" spans="2:11" ht="15" customHeight="1">
      <c r="B87" s="253"/>
      <c r="C87" s="233" t="s">
        <v>373</v>
      </c>
      <c r="D87" s="233"/>
      <c r="E87" s="233"/>
      <c r="F87" s="252" t="s">
        <v>356</v>
      </c>
      <c r="G87" s="251"/>
      <c r="H87" s="233" t="s">
        <v>374</v>
      </c>
      <c r="I87" s="233" t="s">
        <v>352</v>
      </c>
      <c r="J87" s="233">
        <v>20</v>
      </c>
      <c r="K87" s="244"/>
    </row>
    <row r="88" spans="2:11" ht="15" customHeight="1">
      <c r="B88" s="253"/>
      <c r="C88" s="233" t="s">
        <v>375</v>
      </c>
      <c r="D88" s="233"/>
      <c r="E88" s="233"/>
      <c r="F88" s="252" t="s">
        <v>356</v>
      </c>
      <c r="G88" s="251"/>
      <c r="H88" s="233" t="s">
        <v>376</v>
      </c>
      <c r="I88" s="233" t="s">
        <v>352</v>
      </c>
      <c r="J88" s="233">
        <v>50</v>
      </c>
      <c r="K88" s="244"/>
    </row>
    <row r="89" spans="2:11" ht="15" customHeight="1">
      <c r="B89" s="253"/>
      <c r="C89" s="233" t="s">
        <v>377</v>
      </c>
      <c r="D89" s="233"/>
      <c r="E89" s="233"/>
      <c r="F89" s="252" t="s">
        <v>356</v>
      </c>
      <c r="G89" s="251"/>
      <c r="H89" s="233" t="s">
        <v>377</v>
      </c>
      <c r="I89" s="233" t="s">
        <v>352</v>
      </c>
      <c r="J89" s="233">
        <v>50</v>
      </c>
      <c r="K89" s="244"/>
    </row>
    <row r="90" spans="2:11" ht="15" customHeight="1">
      <c r="B90" s="253"/>
      <c r="C90" s="233" t="s">
        <v>110</v>
      </c>
      <c r="D90" s="233"/>
      <c r="E90" s="233"/>
      <c r="F90" s="252" t="s">
        <v>356</v>
      </c>
      <c r="G90" s="251"/>
      <c r="H90" s="233" t="s">
        <v>378</v>
      </c>
      <c r="I90" s="233" t="s">
        <v>352</v>
      </c>
      <c r="J90" s="233">
        <v>255</v>
      </c>
      <c r="K90" s="244"/>
    </row>
    <row r="91" spans="2:11" ht="15" customHeight="1">
      <c r="B91" s="253"/>
      <c r="C91" s="233" t="s">
        <v>379</v>
      </c>
      <c r="D91" s="233"/>
      <c r="E91" s="233"/>
      <c r="F91" s="252" t="s">
        <v>350</v>
      </c>
      <c r="G91" s="251"/>
      <c r="H91" s="233" t="s">
        <v>380</v>
      </c>
      <c r="I91" s="233" t="s">
        <v>381</v>
      </c>
      <c r="J91" s="233"/>
      <c r="K91" s="244"/>
    </row>
    <row r="92" spans="2:11" ht="15" customHeight="1">
      <c r="B92" s="253"/>
      <c r="C92" s="233" t="s">
        <v>382</v>
      </c>
      <c r="D92" s="233"/>
      <c r="E92" s="233"/>
      <c r="F92" s="252" t="s">
        <v>350</v>
      </c>
      <c r="G92" s="251"/>
      <c r="H92" s="233" t="s">
        <v>383</v>
      </c>
      <c r="I92" s="233" t="s">
        <v>384</v>
      </c>
      <c r="J92" s="233"/>
      <c r="K92" s="244"/>
    </row>
    <row r="93" spans="2:11" ht="15" customHeight="1">
      <c r="B93" s="253"/>
      <c r="C93" s="233" t="s">
        <v>385</v>
      </c>
      <c r="D93" s="233"/>
      <c r="E93" s="233"/>
      <c r="F93" s="252" t="s">
        <v>350</v>
      </c>
      <c r="G93" s="251"/>
      <c r="H93" s="233" t="s">
        <v>385</v>
      </c>
      <c r="I93" s="233" t="s">
        <v>384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350</v>
      </c>
      <c r="G94" s="251"/>
      <c r="H94" s="233" t="s">
        <v>386</v>
      </c>
      <c r="I94" s="233" t="s">
        <v>384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350</v>
      </c>
      <c r="G95" s="251"/>
      <c r="H95" s="233" t="s">
        <v>387</v>
      </c>
      <c r="I95" s="233" t="s">
        <v>384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9" t="s">
        <v>388</v>
      </c>
      <c r="D100" s="349"/>
      <c r="E100" s="349"/>
      <c r="F100" s="349"/>
      <c r="G100" s="349"/>
      <c r="H100" s="349"/>
      <c r="I100" s="349"/>
      <c r="J100" s="349"/>
      <c r="K100" s="244"/>
    </row>
    <row r="101" spans="2:11" ht="17.25" customHeight="1">
      <c r="B101" s="243"/>
      <c r="C101" s="245" t="s">
        <v>344</v>
      </c>
      <c r="D101" s="245"/>
      <c r="E101" s="245"/>
      <c r="F101" s="245" t="s">
        <v>345</v>
      </c>
      <c r="G101" s="246"/>
      <c r="H101" s="245" t="s">
        <v>105</v>
      </c>
      <c r="I101" s="245" t="s">
        <v>56</v>
      </c>
      <c r="J101" s="245" t="s">
        <v>346</v>
      </c>
      <c r="K101" s="244"/>
    </row>
    <row r="102" spans="2:11" ht="17.25" customHeight="1">
      <c r="B102" s="243"/>
      <c r="C102" s="247" t="s">
        <v>347</v>
      </c>
      <c r="D102" s="247"/>
      <c r="E102" s="247"/>
      <c r="F102" s="248" t="s">
        <v>348</v>
      </c>
      <c r="G102" s="249"/>
      <c r="H102" s="247"/>
      <c r="I102" s="247"/>
      <c r="J102" s="247" t="s">
        <v>349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350</v>
      </c>
      <c r="G104" s="261"/>
      <c r="H104" s="233" t="s">
        <v>389</v>
      </c>
      <c r="I104" s="233" t="s">
        <v>352</v>
      </c>
      <c r="J104" s="233">
        <v>20</v>
      </c>
      <c r="K104" s="244"/>
    </row>
    <row r="105" spans="2:11" ht="15" customHeight="1">
      <c r="B105" s="243"/>
      <c r="C105" s="233" t="s">
        <v>353</v>
      </c>
      <c r="D105" s="233"/>
      <c r="E105" s="233"/>
      <c r="F105" s="252" t="s">
        <v>350</v>
      </c>
      <c r="G105" s="233"/>
      <c r="H105" s="233" t="s">
        <v>389</v>
      </c>
      <c r="I105" s="233" t="s">
        <v>352</v>
      </c>
      <c r="J105" s="233">
        <v>120</v>
      </c>
      <c r="K105" s="244"/>
    </row>
    <row r="106" spans="2:11" ht="15" customHeight="1">
      <c r="B106" s="253"/>
      <c r="C106" s="233" t="s">
        <v>355</v>
      </c>
      <c r="D106" s="233"/>
      <c r="E106" s="233"/>
      <c r="F106" s="252" t="s">
        <v>356</v>
      </c>
      <c r="G106" s="233"/>
      <c r="H106" s="233" t="s">
        <v>389</v>
      </c>
      <c r="I106" s="233" t="s">
        <v>352</v>
      </c>
      <c r="J106" s="233">
        <v>50</v>
      </c>
      <c r="K106" s="244"/>
    </row>
    <row r="107" spans="2:11" ht="15" customHeight="1">
      <c r="B107" s="253"/>
      <c r="C107" s="233" t="s">
        <v>358</v>
      </c>
      <c r="D107" s="233"/>
      <c r="E107" s="233"/>
      <c r="F107" s="252" t="s">
        <v>350</v>
      </c>
      <c r="G107" s="233"/>
      <c r="H107" s="233" t="s">
        <v>389</v>
      </c>
      <c r="I107" s="233" t="s">
        <v>360</v>
      </c>
      <c r="J107" s="233"/>
      <c r="K107" s="244"/>
    </row>
    <row r="108" spans="2:11" ht="15" customHeight="1">
      <c r="B108" s="253"/>
      <c r="C108" s="233" t="s">
        <v>369</v>
      </c>
      <c r="D108" s="233"/>
      <c r="E108" s="233"/>
      <c r="F108" s="252" t="s">
        <v>356</v>
      </c>
      <c r="G108" s="233"/>
      <c r="H108" s="233" t="s">
        <v>389</v>
      </c>
      <c r="I108" s="233" t="s">
        <v>352</v>
      </c>
      <c r="J108" s="233">
        <v>50</v>
      </c>
      <c r="K108" s="244"/>
    </row>
    <row r="109" spans="2:11" ht="15" customHeight="1">
      <c r="B109" s="253"/>
      <c r="C109" s="233" t="s">
        <v>377</v>
      </c>
      <c r="D109" s="233"/>
      <c r="E109" s="233"/>
      <c r="F109" s="252" t="s">
        <v>356</v>
      </c>
      <c r="G109" s="233"/>
      <c r="H109" s="233" t="s">
        <v>389</v>
      </c>
      <c r="I109" s="233" t="s">
        <v>352</v>
      </c>
      <c r="J109" s="233">
        <v>50</v>
      </c>
      <c r="K109" s="244"/>
    </row>
    <row r="110" spans="2:11" ht="15" customHeight="1">
      <c r="B110" s="253"/>
      <c r="C110" s="233" t="s">
        <v>375</v>
      </c>
      <c r="D110" s="233"/>
      <c r="E110" s="233"/>
      <c r="F110" s="252" t="s">
        <v>356</v>
      </c>
      <c r="G110" s="233"/>
      <c r="H110" s="233" t="s">
        <v>389</v>
      </c>
      <c r="I110" s="233" t="s">
        <v>352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350</v>
      </c>
      <c r="G111" s="233"/>
      <c r="H111" s="233" t="s">
        <v>390</v>
      </c>
      <c r="I111" s="233" t="s">
        <v>352</v>
      </c>
      <c r="J111" s="233">
        <v>20</v>
      </c>
      <c r="K111" s="244"/>
    </row>
    <row r="112" spans="2:11" ht="15" customHeight="1">
      <c r="B112" s="253"/>
      <c r="C112" s="233" t="s">
        <v>391</v>
      </c>
      <c r="D112" s="233"/>
      <c r="E112" s="233"/>
      <c r="F112" s="252" t="s">
        <v>350</v>
      </c>
      <c r="G112" s="233"/>
      <c r="H112" s="233" t="s">
        <v>392</v>
      </c>
      <c r="I112" s="233" t="s">
        <v>352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350</v>
      </c>
      <c r="G113" s="233"/>
      <c r="H113" s="233" t="s">
        <v>393</v>
      </c>
      <c r="I113" s="233" t="s">
        <v>384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350</v>
      </c>
      <c r="G114" s="233"/>
      <c r="H114" s="233" t="s">
        <v>394</v>
      </c>
      <c r="I114" s="233" t="s">
        <v>384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350</v>
      </c>
      <c r="G115" s="233"/>
      <c r="H115" s="233" t="s">
        <v>395</v>
      </c>
      <c r="I115" s="233" t="s">
        <v>396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158"/>
      <c r="D117" s="158"/>
      <c r="E117" s="158"/>
      <c r="F117" s="264"/>
      <c r="G117" s="158"/>
      <c r="H117" s="158"/>
      <c r="I117" s="158"/>
      <c r="J117" s="158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6" t="s">
        <v>397</v>
      </c>
      <c r="D120" s="346"/>
      <c r="E120" s="346"/>
      <c r="F120" s="346"/>
      <c r="G120" s="346"/>
      <c r="H120" s="346"/>
      <c r="I120" s="346"/>
      <c r="J120" s="346"/>
      <c r="K120" s="269"/>
    </row>
    <row r="121" spans="2:11" ht="17.25" customHeight="1">
      <c r="B121" s="270"/>
      <c r="C121" s="245" t="s">
        <v>344</v>
      </c>
      <c r="D121" s="245"/>
      <c r="E121" s="245"/>
      <c r="F121" s="245" t="s">
        <v>345</v>
      </c>
      <c r="G121" s="246"/>
      <c r="H121" s="245" t="s">
        <v>105</v>
      </c>
      <c r="I121" s="245" t="s">
        <v>56</v>
      </c>
      <c r="J121" s="245" t="s">
        <v>346</v>
      </c>
      <c r="K121" s="271"/>
    </row>
    <row r="122" spans="2:11" ht="17.25" customHeight="1">
      <c r="B122" s="270"/>
      <c r="C122" s="247" t="s">
        <v>347</v>
      </c>
      <c r="D122" s="247"/>
      <c r="E122" s="247"/>
      <c r="F122" s="248" t="s">
        <v>348</v>
      </c>
      <c r="G122" s="249"/>
      <c r="H122" s="247"/>
      <c r="I122" s="247"/>
      <c r="J122" s="247" t="s">
        <v>349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353</v>
      </c>
      <c r="D124" s="250"/>
      <c r="E124" s="250"/>
      <c r="F124" s="252" t="s">
        <v>350</v>
      </c>
      <c r="G124" s="233"/>
      <c r="H124" s="233" t="s">
        <v>389</v>
      </c>
      <c r="I124" s="233" t="s">
        <v>352</v>
      </c>
      <c r="J124" s="233">
        <v>120</v>
      </c>
      <c r="K124" s="274"/>
    </row>
    <row r="125" spans="2:11" ht="15" customHeight="1">
      <c r="B125" s="272"/>
      <c r="C125" s="233" t="s">
        <v>398</v>
      </c>
      <c r="D125" s="233"/>
      <c r="E125" s="233"/>
      <c r="F125" s="252" t="s">
        <v>350</v>
      </c>
      <c r="G125" s="233"/>
      <c r="H125" s="233" t="s">
        <v>399</v>
      </c>
      <c r="I125" s="233" t="s">
        <v>352</v>
      </c>
      <c r="J125" s="233" t="s">
        <v>400</v>
      </c>
      <c r="K125" s="274"/>
    </row>
    <row r="126" spans="2:11" ht="15" customHeight="1">
      <c r="B126" s="272"/>
      <c r="C126" s="233" t="s">
        <v>299</v>
      </c>
      <c r="D126" s="233"/>
      <c r="E126" s="233"/>
      <c r="F126" s="252" t="s">
        <v>350</v>
      </c>
      <c r="G126" s="233"/>
      <c r="H126" s="233" t="s">
        <v>401</v>
      </c>
      <c r="I126" s="233" t="s">
        <v>352</v>
      </c>
      <c r="J126" s="233" t="s">
        <v>400</v>
      </c>
      <c r="K126" s="274"/>
    </row>
    <row r="127" spans="2:11" ht="15" customHeight="1">
      <c r="B127" s="272"/>
      <c r="C127" s="233" t="s">
        <v>361</v>
      </c>
      <c r="D127" s="233"/>
      <c r="E127" s="233"/>
      <c r="F127" s="252" t="s">
        <v>356</v>
      </c>
      <c r="G127" s="233"/>
      <c r="H127" s="233" t="s">
        <v>362</v>
      </c>
      <c r="I127" s="233" t="s">
        <v>352</v>
      </c>
      <c r="J127" s="233">
        <v>15</v>
      </c>
      <c r="K127" s="274"/>
    </row>
    <row r="128" spans="2:11" ht="15" customHeight="1">
      <c r="B128" s="272"/>
      <c r="C128" s="254" t="s">
        <v>363</v>
      </c>
      <c r="D128" s="254"/>
      <c r="E128" s="254"/>
      <c r="F128" s="255" t="s">
        <v>356</v>
      </c>
      <c r="G128" s="254"/>
      <c r="H128" s="254" t="s">
        <v>364</v>
      </c>
      <c r="I128" s="254" t="s">
        <v>352</v>
      </c>
      <c r="J128" s="254">
        <v>15</v>
      </c>
      <c r="K128" s="274"/>
    </row>
    <row r="129" spans="2:11" ht="15" customHeight="1">
      <c r="B129" s="272"/>
      <c r="C129" s="254" t="s">
        <v>365</v>
      </c>
      <c r="D129" s="254"/>
      <c r="E129" s="254"/>
      <c r="F129" s="255" t="s">
        <v>356</v>
      </c>
      <c r="G129" s="254"/>
      <c r="H129" s="254" t="s">
        <v>366</v>
      </c>
      <c r="I129" s="254" t="s">
        <v>352</v>
      </c>
      <c r="J129" s="254">
        <v>20</v>
      </c>
      <c r="K129" s="274"/>
    </row>
    <row r="130" spans="2:11" ht="15" customHeight="1">
      <c r="B130" s="272"/>
      <c r="C130" s="254" t="s">
        <v>367</v>
      </c>
      <c r="D130" s="254"/>
      <c r="E130" s="254"/>
      <c r="F130" s="255" t="s">
        <v>356</v>
      </c>
      <c r="G130" s="254"/>
      <c r="H130" s="254" t="s">
        <v>368</v>
      </c>
      <c r="I130" s="254" t="s">
        <v>352</v>
      </c>
      <c r="J130" s="254">
        <v>20</v>
      </c>
      <c r="K130" s="274"/>
    </row>
    <row r="131" spans="2:11" ht="15" customHeight="1">
      <c r="B131" s="272"/>
      <c r="C131" s="233" t="s">
        <v>355</v>
      </c>
      <c r="D131" s="233"/>
      <c r="E131" s="233"/>
      <c r="F131" s="252" t="s">
        <v>356</v>
      </c>
      <c r="G131" s="233"/>
      <c r="H131" s="233" t="s">
        <v>389</v>
      </c>
      <c r="I131" s="233" t="s">
        <v>352</v>
      </c>
      <c r="J131" s="233">
        <v>50</v>
      </c>
      <c r="K131" s="274"/>
    </row>
    <row r="132" spans="2:11" ht="15" customHeight="1">
      <c r="B132" s="272"/>
      <c r="C132" s="233" t="s">
        <v>369</v>
      </c>
      <c r="D132" s="233"/>
      <c r="E132" s="233"/>
      <c r="F132" s="252" t="s">
        <v>356</v>
      </c>
      <c r="G132" s="233"/>
      <c r="H132" s="233" t="s">
        <v>389</v>
      </c>
      <c r="I132" s="233" t="s">
        <v>352</v>
      </c>
      <c r="J132" s="233">
        <v>50</v>
      </c>
      <c r="K132" s="274"/>
    </row>
    <row r="133" spans="2:11" ht="15" customHeight="1">
      <c r="B133" s="272"/>
      <c r="C133" s="233" t="s">
        <v>375</v>
      </c>
      <c r="D133" s="233"/>
      <c r="E133" s="233"/>
      <c r="F133" s="252" t="s">
        <v>356</v>
      </c>
      <c r="G133" s="233"/>
      <c r="H133" s="233" t="s">
        <v>389</v>
      </c>
      <c r="I133" s="233" t="s">
        <v>352</v>
      </c>
      <c r="J133" s="233">
        <v>50</v>
      </c>
      <c r="K133" s="274"/>
    </row>
    <row r="134" spans="2:11" ht="15" customHeight="1">
      <c r="B134" s="272"/>
      <c r="C134" s="233" t="s">
        <v>377</v>
      </c>
      <c r="D134" s="233"/>
      <c r="E134" s="233"/>
      <c r="F134" s="252" t="s">
        <v>356</v>
      </c>
      <c r="G134" s="233"/>
      <c r="H134" s="233" t="s">
        <v>389</v>
      </c>
      <c r="I134" s="233" t="s">
        <v>352</v>
      </c>
      <c r="J134" s="233">
        <v>50</v>
      </c>
      <c r="K134" s="274"/>
    </row>
    <row r="135" spans="2:11" ht="15" customHeight="1">
      <c r="B135" s="272"/>
      <c r="C135" s="233" t="s">
        <v>110</v>
      </c>
      <c r="D135" s="233"/>
      <c r="E135" s="233"/>
      <c r="F135" s="252" t="s">
        <v>356</v>
      </c>
      <c r="G135" s="233"/>
      <c r="H135" s="233" t="s">
        <v>402</v>
      </c>
      <c r="I135" s="233" t="s">
        <v>352</v>
      </c>
      <c r="J135" s="233">
        <v>255</v>
      </c>
      <c r="K135" s="274"/>
    </row>
    <row r="136" spans="2:11" ht="15" customHeight="1">
      <c r="B136" s="272"/>
      <c r="C136" s="233" t="s">
        <v>379</v>
      </c>
      <c r="D136" s="233"/>
      <c r="E136" s="233"/>
      <c r="F136" s="252" t="s">
        <v>350</v>
      </c>
      <c r="G136" s="233"/>
      <c r="H136" s="233" t="s">
        <v>403</v>
      </c>
      <c r="I136" s="233" t="s">
        <v>381</v>
      </c>
      <c r="J136" s="233"/>
      <c r="K136" s="274"/>
    </row>
    <row r="137" spans="2:11" ht="15" customHeight="1">
      <c r="B137" s="272"/>
      <c r="C137" s="233" t="s">
        <v>382</v>
      </c>
      <c r="D137" s="233"/>
      <c r="E137" s="233"/>
      <c r="F137" s="252" t="s">
        <v>350</v>
      </c>
      <c r="G137" s="233"/>
      <c r="H137" s="233" t="s">
        <v>404</v>
      </c>
      <c r="I137" s="233" t="s">
        <v>384</v>
      </c>
      <c r="J137" s="233"/>
      <c r="K137" s="274"/>
    </row>
    <row r="138" spans="2:11" ht="15" customHeight="1">
      <c r="B138" s="272"/>
      <c r="C138" s="233" t="s">
        <v>385</v>
      </c>
      <c r="D138" s="233"/>
      <c r="E138" s="233"/>
      <c r="F138" s="252" t="s">
        <v>350</v>
      </c>
      <c r="G138" s="233"/>
      <c r="H138" s="233" t="s">
        <v>385</v>
      </c>
      <c r="I138" s="233" t="s">
        <v>384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350</v>
      </c>
      <c r="G139" s="233"/>
      <c r="H139" s="233" t="s">
        <v>405</v>
      </c>
      <c r="I139" s="233" t="s">
        <v>384</v>
      </c>
      <c r="J139" s="233"/>
      <c r="K139" s="274"/>
    </row>
    <row r="140" spans="2:11" ht="15" customHeight="1">
      <c r="B140" s="272"/>
      <c r="C140" s="233" t="s">
        <v>406</v>
      </c>
      <c r="D140" s="233"/>
      <c r="E140" s="233"/>
      <c r="F140" s="252" t="s">
        <v>350</v>
      </c>
      <c r="G140" s="233"/>
      <c r="H140" s="233" t="s">
        <v>407</v>
      </c>
      <c r="I140" s="233" t="s">
        <v>384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158"/>
      <c r="C142" s="158"/>
      <c r="D142" s="158"/>
      <c r="E142" s="158"/>
      <c r="F142" s="264"/>
      <c r="G142" s="158"/>
      <c r="H142" s="158"/>
      <c r="I142" s="158"/>
      <c r="J142" s="158"/>
      <c r="K142" s="158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9" t="s">
        <v>408</v>
      </c>
      <c r="D145" s="349"/>
      <c r="E145" s="349"/>
      <c r="F145" s="349"/>
      <c r="G145" s="349"/>
      <c r="H145" s="349"/>
      <c r="I145" s="349"/>
      <c r="J145" s="349"/>
      <c r="K145" s="244"/>
    </row>
    <row r="146" spans="2:11" ht="17.25" customHeight="1">
      <c r="B146" s="243"/>
      <c r="C146" s="245" t="s">
        <v>344</v>
      </c>
      <c r="D146" s="245"/>
      <c r="E146" s="245"/>
      <c r="F146" s="245" t="s">
        <v>345</v>
      </c>
      <c r="G146" s="246"/>
      <c r="H146" s="245" t="s">
        <v>105</v>
      </c>
      <c r="I146" s="245" t="s">
        <v>56</v>
      </c>
      <c r="J146" s="245" t="s">
        <v>346</v>
      </c>
      <c r="K146" s="244"/>
    </row>
    <row r="147" spans="2:11" ht="17.25" customHeight="1">
      <c r="B147" s="243"/>
      <c r="C147" s="247" t="s">
        <v>347</v>
      </c>
      <c r="D147" s="247"/>
      <c r="E147" s="247"/>
      <c r="F147" s="248" t="s">
        <v>348</v>
      </c>
      <c r="G147" s="249"/>
      <c r="H147" s="247"/>
      <c r="I147" s="247"/>
      <c r="J147" s="247" t="s">
        <v>349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353</v>
      </c>
      <c r="D149" s="233"/>
      <c r="E149" s="233"/>
      <c r="F149" s="279" t="s">
        <v>350</v>
      </c>
      <c r="G149" s="233"/>
      <c r="H149" s="278" t="s">
        <v>389</v>
      </c>
      <c r="I149" s="278" t="s">
        <v>352</v>
      </c>
      <c r="J149" s="278">
        <v>120</v>
      </c>
      <c r="K149" s="274"/>
    </row>
    <row r="150" spans="2:11" ht="15" customHeight="1">
      <c r="B150" s="253"/>
      <c r="C150" s="278" t="s">
        <v>398</v>
      </c>
      <c r="D150" s="233"/>
      <c r="E150" s="233"/>
      <c r="F150" s="279" t="s">
        <v>350</v>
      </c>
      <c r="G150" s="233"/>
      <c r="H150" s="278" t="s">
        <v>409</v>
      </c>
      <c r="I150" s="278" t="s">
        <v>352</v>
      </c>
      <c r="J150" s="278" t="s">
        <v>400</v>
      </c>
      <c r="K150" s="274"/>
    </row>
    <row r="151" spans="2:11" ht="15" customHeight="1">
      <c r="B151" s="253"/>
      <c r="C151" s="278" t="s">
        <v>299</v>
      </c>
      <c r="D151" s="233"/>
      <c r="E151" s="233"/>
      <c r="F151" s="279" t="s">
        <v>350</v>
      </c>
      <c r="G151" s="233"/>
      <c r="H151" s="278" t="s">
        <v>410</v>
      </c>
      <c r="I151" s="278" t="s">
        <v>352</v>
      </c>
      <c r="J151" s="278" t="s">
        <v>400</v>
      </c>
      <c r="K151" s="274"/>
    </row>
    <row r="152" spans="2:11" ht="15" customHeight="1">
      <c r="B152" s="253"/>
      <c r="C152" s="278" t="s">
        <v>355</v>
      </c>
      <c r="D152" s="233"/>
      <c r="E152" s="233"/>
      <c r="F152" s="279" t="s">
        <v>356</v>
      </c>
      <c r="G152" s="233"/>
      <c r="H152" s="278" t="s">
        <v>389</v>
      </c>
      <c r="I152" s="278" t="s">
        <v>352</v>
      </c>
      <c r="J152" s="278">
        <v>50</v>
      </c>
      <c r="K152" s="274"/>
    </row>
    <row r="153" spans="2:11" ht="15" customHeight="1">
      <c r="B153" s="253"/>
      <c r="C153" s="278" t="s">
        <v>358</v>
      </c>
      <c r="D153" s="233"/>
      <c r="E153" s="233"/>
      <c r="F153" s="279" t="s">
        <v>350</v>
      </c>
      <c r="G153" s="233"/>
      <c r="H153" s="278" t="s">
        <v>389</v>
      </c>
      <c r="I153" s="278" t="s">
        <v>360</v>
      </c>
      <c r="J153" s="278"/>
      <c r="K153" s="274"/>
    </row>
    <row r="154" spans="2:11" ht="15" customHeight="1">
      <c r="B154" s="253"/>
      <c r="C154" s="278" t="s">
        <v>369</v>
      </c>
      <c r="D154" s="233"/>
      <c r="E154" s="233"/>
      <c r="F154" s="279" t="s">
        <v>356</v>
      </c>
      <c r="G154" s="233"/>
      <c r="H154" s="278" t="s">
        <v>389</v>
      </c>
      <c r="I154" s="278" t="s">
        <v>352</v>
      </c>
      <c r="J154" s="278">
        <v>50</v>
      </c>
      <c r="K154" s="274"/>
    </row>
    <row r="155" spans="2:11" ht="15" customHeight="1">
      <c r="B155" s="253"/>
      <c r="C155" s="278" t="s">
        <v>377</v>
      </c>
      <c r="D155" s="233"/>
      <c r="E155" s="233"/>
      <c r="F155" s="279" t="s">
        <v>356</v>
      </c>
      <c r="G155" s="233"/>
      <c r="H155" s="278" t="s">
        <v>389</v>
      </c>
      <c r="I155" s="278" t="s">
        <v>352</v>
      </c>
      <c r="J155" s="278">
        <v>50</v>
      </c>
      <c r="K155" s="274"/>
    </row>
    <row r="156" spans="2:11" ht="15" customHeight="1">
      <c r="B156" s="253"/>
      <c r="C156" s="278" t="s">
        <v>375</v>
      </c>
      <c r="D156" s="233"/>
      <c r="E156" s="233"/>
      <c r="F156" s="279" t="s">
        <v>356</v>
      </c>
      <c r="G156" s="233"/>
      <c r="H156" s="278" t="s">
        <v>389</v>
      </c>
      <c r="I156" s="278" t="s">
        <v>352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350</v>
      </c>
      <c r="G157" s="233"/>
      <c r="H157" s="278" t="s">
        <v>411</v>
      </c>
      <c r="I157" s="278" t="s">
        <v>352</v>
      </c>
      <c r="J157" s="278" t="s">
        <v>412</v>
      </c>
      <c r="K157" s="274"/>
    </row>
    <row r="158" spans="2:11" ht="15" customHeight="1">
      <c r="B158" s="253"/>
      <c r="C158" s="278" t="s">
        <v>413</v>
      </c>
      <c r="D158" s="233"/>
      <c r="E158" s="233"/>
      <c r="F158" s="279" t="s">
        <v>350</v>
      </c>
      <c r="G158" s="233"/>
      <c r="H158" s="278" t="s">
        <v>414</v>
      </c>
      <c r="I158" s="278" t="s">
        <v>384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158"/>
      <c r="C160" s="233"/>
      <c r="D160" s="233"/>
      <c r="E160" s="233"/>
      <c r="F160" s="252"/>
      <c r="G160" s="233"/>
      <c r="H160" s="233"/>
      <c r="I160" s="233"/>
      <c r="J160" s="233"/>
      <c r="K160" s="158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2"/>
      <c r="C162" s="223"/>
      <c r="D162" s="223"/>
      <c r="E162" s="223"/>
      <c r="F162" s="223"/>
      <c r="G162" s="223"/>
      <c r="H162" s="223"/>
      <c r="I162" s="223"/>
      <c r="J162" s="223"/>
      <c r="K162" s="224"/>
    </row>
    <row r="163" spans="2:11" ht="45" customHeight="1">
      <c r="B163" s="225"/>
      <c r="C163" s="346" t="s">
        <v>415</v>
      </c>
      <c r="D163" s="346"/>
      <c r="E163" s="346"/>
      <c r="F163" s="346"/>
      <c r="G163" s="346"/>
      <c r="H163" s="346"/>
      <c r="I163" s="346"/>
      <c r="J163" s="346"/>
      <c r="K163" s="226"/>
    </row>
    <row r="164" spans="2:11" ht="17.25" customHeight="1">
      <c r="B164" s="225"/>
      <c r="C164" s="245" t="s">
        <v>344</v>
      </c>
      <c r="D164" s="245"/>
      <c r="E164" s="245"/>
      <c r="F164" s="245" t="s">
        <v>345</v>
      </c>
      <c r="G164" s="282"/>
      <c r="H164" s="283" t="s">
        <v>105</v>
      </c>
      <c r="I164" s="283" t="s">
        <v>56</v>
      </c>
      <c r="J164" s="245" t="s">
        <v>346</v>
      </c>
      <c r="K164" s="226"/>
    </row>
    <row r="165" spans="2:11" ht="17.25" customHeight="1">
      <c r="B165" s="227"/>
      <c r="C165" s="247" t="s">
        <v>347</v>
      </c>
      <c r="D165" s="247"/>
      <c r="E165" s="247"/>
      <c r="F165" s="248" t="s">
        <v>348</v>
      </c>
      <c r="G165" s="284"/>
      <c r="H165" s="285"/>
      <c r="I165" s="285"/>
      <c r="J165" s="247" t="s">
        <v>349</v>
      </c>
      <c r="K165" s="228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353</v>
      </c>
      <c r="D167" s="233"/>
      <c r="E167" s="233"/>
      <c r="F167" s="252" t="s">
        <v>350</v>
      </c>
      <c r="G167" s="233"/>
      <c r="H167" s="233" t="s">
        <v>389</v>
      </c>
      <c r="I167" s="233" t="s">
        <v>352</v>
      </c>
      <c r="J167" s="233">
        <v>120</v>
      </c>
      <c r="K167" s="274"/>
    </row>
    <row r="168" spans="2:11" ht="15" customHeight="1">
      <c r="B168" s="253"/>
      <c r="C168" s="233" t="s">
        <v>398</v>
      </c>
      <c r="D168" s="233"/>
      <c r="E168" s="233"/>
      <c r="F168" s="252" t="s">
        <v>350</v>
      </c>
      <c r="G168" s="233"/>
      <c r="H168" s="233" t="s">
        <v>399</v>
      </c>
      <c r="I168" s="233" t="s">
        <v>352</v>
      </c>
      <c r="J168" s="233" t="s">
        <v>400</v>
      </c>
      <c r="K168" s="274"/>
    </row>
    <row r="169" spans="2:11" ht="15" customHeight="1">
      <c r="B169" s="253"/>
      <c r="C169" s="233" t="s">
        <v>299</v>
      </c>
      <c r="D169" s="233"/>
      <c r="E169" s="233"/>
      <c r="F169" s="252" t="s">
        <v>350</v>
      </c>
      <c r="G169" s="233"/>
      <c r="H169" s="233" t="s">
        <v>416</v>
      </c>
      <c r="I169" s="233" t="s">
        <v>352</v>
      </c>
      <c r="J169" s="233" t="s">
        <v>400</v>
      </c>
      <c r="K169" s="274"/>
    </row>
    <row r="170" spans="2:11" ht="15" customHeight="1">
      <c r="B170" s="253"/>
      <c r="C170" s="233" t="s">
        <v>355</v>
      </c>
      <c r="D170" s="233"/>
      <c r="E170" s="233"/>
      <c r="F170" s="252" t="s">
        <v>356</v>
      </c>
      <c r="G170" s="233"/>
      <c r="H170" s="233" t="s">
        <v>416</v>
      </c>
      <c r="I170" s="233" t="s">
        <v>352</v>
      </c>
      <c r="J170" s="233">
        <v>50</v>
      </c>
      <c r="K170" s="274"/>
    </row>
    <row r="171" spans="2:11" ht="15" customHeight="1">
      <c r="B171" s="253"/>
      <c r="C171" s="233" t="s">
        <v>358</v>
      </c>
      <c r="D171" s="233"/>
      <c r="E171" s="233"/>
      <c r="F171" s="252" t="s">
        <v>350</v>
      </c>
      <c r="G171" s="233"/>
      <c r="H171" s="233" t="s">
        <v>416</v>
      </c>
      <c r="I171" s="233" t="s">
        <v>360</v>
      </c>
      <c r="J171" s="233"/>
      <c r="K171" s="274"/>
    </row>
    <row r="172" spans="2:11" ht="15" customHeight="1">
      <c r="B172" s="253"/>
      <c r="C172" s="233" t="s">
        <v>369</v>
      </c>
      <c r="D172" s="233"/>
      <c r="E172" s="233"/>
      <c r="F172" s="252" t="s">
        <v>356</v>
      </c>
      <c r="G172" s="233"/>
      <c r="H172" s="233" t="s">
        <v>416</v>
      </c>
      <c r="I172" s="233" t="s">
        <v>352</v>
      </c>
      <c r="J172" s="233">
        <v>50</v>
      </c>
      <c r="K172" s="274"/>
    </row>
    <row r="173" spans="2:11" ht="15" customHeight="1">
      <c r="B173" s="253"/>
      <c r="C173" s="233" t="s">
        <v>377</v>
      </c>
      <c r="D173" s="233"/>
      <c r="E173" s="233"/>
      <c r="F173" s="252" t="s">
        <v>356</v>
      </c>
      <c r="G173" s="233"/>
      <c r="H173" s="233" t="s">
        <v>416</v>
      </c>
      <c r="I173" s="233" t="s">
        <v>352</v>
      </c>
      <c r="J173" s="233">
        <v>50</v>
      </c>
      <c r="K173" s="274"/>
    </row>
    <row r="174" spans="2:11" ht="15" customHeight="1">
      <c r="B174" s="253"/>
      <c r="C174" s="233" t="s">
        <v>375</v>
      </c>
      <c r="D174" s="233"/>
      <c r="E174" s="233"/>
      <c r="F174" s="252" t="s">
        <v>356</v>
      </c>
      <c r="G174" s="233"/>
      <c r="H174" s="233" t="s">
        <v>416</v>
      </c>
      <c r="I174" s="233" t="s">
        <v>352</v>
      </c>
      <c r="J174" s="233">
        <v>50</v>
      </c>
      <c r="K174" s="274"/>
    </row>
    <row r="175" spans="2:11" ht="15" customHeight="1">
      <c r="B175" s="253"/>
      <c r="C175" s="233" t="s">
        <v>104</v>
      </c>
      <c r="D175" s="233"/>
      <c r="E175" s="233"/>
      <c r="F175" s="252" t="s">
        <v>350</v>
      </c>
      <c r="G175" s="233"/>
      <c r="H175" s="233" t="s">
        <v>417</v>
      </c>
      <c r="I175" s="233" t="s">
        <v>418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350</v>
      </c>
      <c r="G176" s="233"/>
      <c r="H176" s="233" t="s">
        <v>419</v>
      </c>
      <c r="I176" s="233" t="s">
        <v>420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350</v>
      </c>
      <c r="G177" s="233"/>
      <c r="H177" s="233" t="s">
        <v>421</v>
      </c>
      <c r="I177" s="233" t="s">
        <v>352</v>
      </c>
      <c r="J177" s="233">
        <v>20</v>
      </c>
      <c r="K177" s="274"/>
    </row>
    <row r="178" spans="2:11" ht="15" customHeight="1">
      <c r="B178" s="253"/>
      <c r="C178" s="233" t="s">
        <v>105</v>
      </c>
      <c r="D178" s="233"/>
      <c r="E178" s="233"/>
      <c r="F178" s="252" t="s">
        <v>350</v>
      </c>
      <c r="G178" s="233"/>
      <c r="H178" s="233" t="s">
        <v>422</v>
      </c>
      <c r="I178" s="233" t="s">
        <v>352</v>
      </c>
      <c r="J178" s="233">
        <v>255</v>
      </c>
      <c r="K178" s="274"/>
    </row>
    <row r="179" spans="2:11" ht="15" customHeight="1">
      <c r="B179" s="253"/>
      <c r="C179" s="233" t="s">
        <v>106</v>
      </c>
      <c r="D179" s="233"/>
      <c r="E179" s="233"/>
      <c r="F179" s="252" t="s">
        <v>350</v>
      </c>
      <c r="G179" s="233"/>
      <c r="H179" s="233" t="s">
        <v>315</v>
      </c>
      <c r="I179" s="233" t="s">
        <v>352</v>
      </c>
      <c r="J179" s="233">
        <v>10</v>
      </c>
      <c r="K179" s="274"/>
    </row>
    <row r="180" spans="2:11" ht="15" customHeight="1">
      <c r="B180" s="253"/>
      <c r="C180" s="233" t="s">
        <v>107</v>
      </c>
      <c r="D180" s="233"/>
      <c r="E180" s="233"/>
      <c r="F180" s="252" t="s">
        <v>350</v>
      </c>
      <c r="G180" s="233"/>
      <c r="H180" s="233" t="s">
        <v>423</v>
      </c>
      <c r="I180" s="233" t="s">
        <v>384</v>
      </c>
      <c r="J180" s="233"/>
      <c r="K180" s="274"/>
    </row>
    <row r="181" spans="2:11" ht="15" customHeight="1">
      <c r="B181" s="253"/>
      <c r="C181" s="233" t="s">
        <v>424</v>
      </c>
      <c r="D181" s="233"/>
      <c r="E181" s="233"/>
      <c r="F181" s="252" t="s">
        <v>350</v>
      </c>
      <c r="G181" s="233"/>
      <c r="H181" s="233" t="s">
        <v>425</v>
      </c>
      <c r="I181" s="233" t="s">
        <v>384</v>
      </c>
      <c r="J181" s="233"/>
      <c r="K181" s="274"/>
    </row>
    <row r="182" spans="2:11" ht="15" customHeight="1">
      <c r="B182" s="253"/>
      <c r="C182" s="233" t="s">
        <v>413</v>
      </c>
      <c r="D182" s="233"/>
      <c r="E182" s="233"/>
      <c r="F182" s="252" t="s">
        <v>350</v>
      </c>
      <c r="G182" s="233"/>
      <c r="H182" s="233" t="s">
        <v>426</v>
      </c>
      <c r="I182" s="233" t="s">
        <v>384</v>
      </c>
      <c r="J182" s="233"/>
      <c r="K182" s="274"/>
    </row>
    <row r="183" spans="2:11" ht="15" customHeight="1">
      <c r="B183" s="253"/>
      <c r="C183" s="233" t="s">
        <v>109</v>
      </c>
      <c r="D183" s="233"/>
      <c r="E183" s="233"/>
      <c r="F183" s="252" t="s">
        <v>356</v>
      </c>
      <c r="G183" s="233"/>
      <c r="H183" s="233" t="s">
        <v>427</v>
      </c>
      <c r="I183" s="233" t="s">
        <v>352</v>
      </c>
      <c r="J183" s="233">
        <v>50</v>
      </c>
      <c r="K183" s="274"/>
    </row>
    <row r="184" spans="2:11" ht="15" customHeight="1">
      <c r="B184" s="253"/>
      <c r="C184" s="233" t="s">
        <v>428</v>
      </c>
      <c r="D184" s="233"/>
      <c r="E184" s="233"/>
      <c r="F184" s="252" t="s">
        <v>356</v>
      </c>
      <c r="G184" s="233"/>
      <c r="H184" s="233" t="s">
        <v>429</v>
      </c>
      <c r="I184" s="233" t="s">
        <v>430</v>
      </c>
      <c r="J184" s="233"/>
      <c r="K184" s="274"/>
    </row>
    <row r="185" spans="2:11" ht="15" customHeight="1">
      <c r="B185" s="253"/>
      <c r="C185" s="233" t="s">
        <v>431</v>
      </c>
      <c r="D185" s="233"/>
      <c r="E185" s="233"/>
      <c r="F185" s="252" t="s">
        <v>356</v>
      </c>
      <c r="G185" s="233"/>
      <c r="H185" s="233" t="s">
        <v>432</v>
      </c>
      <c r="I185" s="233" t="s">
        <v>430</v>
      </c>
      <c r="J185" s="233"/>
      <c r="K185" s="274"/>
    </row>
    <row r="186" spans="2:11" ht="15" customHeight="1">
      <c r="B186" s="253"/>
      <c r="C186" s="233" t="s">
        <v>433</v>
      </c>
      <c r="D186" s="233"/>
      <c r="E186" s="233"/>
      <c r="F186" s="252" t="s">
        <v>356</v>
      </c>
      <c r="G186" s="233"/>
      <c r="H186" s="233" t="s">
        <v>434</v>
      </c>
      <c r="I186" s="233" t="s">
        <v>430</v>
      </c>
      <c r="J186" s="233"/>
      <c r="K186" s="274"/>
    </row>
    <row r="187" spans="2:11" ht="15" customHeight="1">
      <c r="B187" s="253"/>
      <c r="C187" s="286" t="s">
        <v>435</v>
      </c>
      <c r="D187" s="233"/>
      <c r="E187" s="233"/>
      <c r="F187" s="252" t="s">
        <v>356</v>
      </c>
      <c r="G187" s="233"/>
      <c r="H187" s="233" t="s">
        <v>436</v>
      </c>
      <c r="I187" s="233" t="s">
        <v>437</v>
      </c>
      <c r="J187" s="287" t="s">
        <v>438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350</v>
      </c>
      <c r="G188" s="233"/>
      <c r="H188" s="158" t="s">
        <v>439</v>
      </c>
      <c r="I188" s="233" t="s">
        <v>440</v>
      </c>
      <c r="J188" s="233"/>
      <c r="K188" s="274"/>
    </row>
    <row r="189" spans="2:11" ht="15" customHeight="1">
      <c r="B189" s="253"/>
      <c r="C189" s="238" t="s">
        <v>441</v>
      </c>
      <c r="D189" s="233"/>
      <c r="E189" s="233"/>
      <c r="F189" s="252" t="s">
        <v>350</v>
      </c>
      <c r="G189" s="233"/>
      <c r="H189" s="233" t="s">
        <v>442</v>
      </c>
      <c r="I189" s="233" t="s">
        <v>384</v>
      </c>
      <c r="J189" s="233"/>
      <c r="K189" s="274"/>
    </row>
    <row r="190" spans="2:11" ht="15" customHeight="1">
      <c r="B190" s="253"/>
      <c r="C190" s="238" t="s">
        <v>443</v>
      </c>
      <c r="D190" s="233"/>
      <c r="E190" s="233"/>
      <c r="F190" s="252" t="s">
        <v>350</v>
      </c>
      <c r="G190" s="233"/>
      <c r="H190" s="233" t="s">
        <v>444</v>
      </c>
      <c r="I190" s="233" t="s">
        <v>384</v>
      </c>
      <c r="J190" s="233"/>
      <c r="K190" s="274"/>
    </row>
    <row r="191" spans="2:11" ht="15" customHeight="1">
      <c r="B191" s="253"/>
      <c r="C191" s="238" t="s">
        <v>445</v>
      </c>
      <c r="D191" s="233"/>
      <c r="E191" s="233"/>
      <c r="F191" s="252" t="s">
        <v>356</v>
      </c>
      <c r="G191" s="233"/>
      <c r="H191" s="233" t="s">
        <v>446</v>
      </c>
      <c r="I191" s="233" t="s">
        <v>384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158"/>
      <c r="C193" s="233"/>
      <c r="D193" s="233"/>
      <c r="E193" s="233"/>
      <c r="F193" s="252"/>
      <c r="G193" s="233"/>
      <c r="H193" s="233"/>
      <c r="I193" s="233"/>
      <c r="J193" s="233"/>
      <c r="K193" s="158"/>
    </row>
    <row r="194" spans="2:11" ht="18.75" customHeight="1">
      <c r="B194" s="158"/>
      <c r="C194" s="233"/>
      <c r="D194" s="233"/>
      <c r="E194" s="233"/>
      <c r="F194" s="252"/>
      <c r="G194" s="233"/>
      <c r="H194" s="233"/>
      <c r="I194" s="233"/>
      <c r="J194" s="233"/>
      <c r="K194" s="158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2"/>
      <c r="C196" s="223"/>
      <c r="D196" s="223"/>
      <c r="E196" s="223"/>
      <c r="F196" s="223"/>
      <c r="G196" s="223"/>
      <c r="H196" s="223"/>
      <c r="I196" s="223"/>
      <c r="J196" s="223"/>
      <c r="K196" s="224"/>
    </row>
    <row r="197" spans="2:11" ht="21">
      <c r="B197" s="225"/>
      <c r="C197" s="346" t="s">
        <v>447</v>
      </c>
      <c r="D197" s="346"/>
      <c r="E197" s="346"/>
      <c r="F197" s="346"/>
      <c r="G197" s="346"/>
      <c r="H197" s="346"/>
      <c r="I197" s="346"/>
      <c r="J197" s="346"/>
      <c r="K197" s="226"/>
    </row>
    <row r="198" spans="2:11" ht="25.5" customHeight="1">
      <c r="B198" s="225"/>
      <c r="C198" s="289" t="s">
        <v>448</v>
      </c>
      <c r="D198" s="289"/>
      <c r="E198" s="289"/>
      <c r="F198" s="289" t="s">
        <v>449</v>
      </c>
      <c r="G198" s="290"/>
      <c r="H198" s="350" t="s">
        <v>450</v>
      </c>
      <c r="I198" s="350"/>
      <c r="J198" s="350"/>
      <c r="K198" s="226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440</v>
      </c>
      <c r="D200" s="233"/>
      <c r="E200" s="233"/>
      <c r="F200" s="252" t="s">
        <v>42</v>
      </c>
      <c r="G200" s="233"/>
      <c r="H200" s="351" t="s">
        <v>451</v>
      </c>
      <c r="I200" s="351"/>
      <c r="J200" s="351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1" t="s">
        <v>452</v>
      </c>
      <c r="I201" s="351"/>
      <c r="J201" s="351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1" t="s">
        <v>453</v>
      </c>
      <c r="I202" s="351"/>
      <c r="J202" s="351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1" t="s">
        <v>454</v>
      </c>
      <c r="I203" s="351"/>
      <c r="J203" s="351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1" t="s">
        <v>455</v>
      </c>
      <c r="I204" s="351"/>
      <c r="J204" s="351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396</v>
      </c>
      <c r="D206" s="233"/>
      <c r="E206" s="233"/>
      <c r="F206" s="252" t="s">
        <v>78</v>
      </c>
      <c r="G206" s="233"/>
      <c r="H206" s="351" t="s">
        <v>456</v>
      </c>
      <c r="I206" s="351"/>
      <c r="J206" s="351"/>
      <c r="K206" s="274"/>
    </row>
    <row r="207" spans="2:11" ht="15" customHeight="1">
      <c r="B207" s="253"/>
      <c r="C207" s="259"/>
      <c r="D207" s="233"/>
      <c r="E207" s="233"/>
      <c r="F207" s="252" t="s">
        <v>293</v>
      </c>
      <c r="G207" s="233"/>
      <c r="H207" s="351" t="s">
        <v>294</v>
      </c>
      <c r="I207" s="351"/>
      <c r="J207" s="351"/>
      <c r="K207" s="274"/>
    </row>
    <row r="208" spans="2:11" ht="15" customHeight="1">
      <c r="B208" s="253"/>
      <c r="C208" s="233"/>
      <c r="D208" s="233"/>
      <c r="E208" s="233"/>
      <c r="F208" s="252" t="s">
        <v>291</v>
      </c>
      <c r="G208" s="233"/>
      <c r="H208" s="351" t="s">
        <v>457</v>
      </c>
      <c r="I208" s="351"/>
      <c r="J208" s="351"/>
      <c r="K208" s="274"/>
    </row>
    <row r="209" spans="2:11" ht="15" customHeight="1">
      <c r="B209" s="291"/>
      <c r="C209" s="259"/>
      <c r="D209" s="259"/>
      <c r="E209" s="259"/>
      <c r="F209" s="252" t="s">
        <v>295</v>
      </c>
      <c r="G209" s="238"/>
      <c r="H209" s="352" t="s">
        <v>296</v>
      </c>
      <c r="I209" s="352"/>
      <c r="J209" s="352"/>
      <c r="K209" s="292"/>
    </row>
    <row r="210" spans="2:11" ht="15" customHeight="1">
      <c r="B210" s="291"/>
      <c r="C210" s="259"/>
      <c r="D210" s="259"/>
      <c r="E210" s="259"/>
      <c r="F210" s="252" t="s">
        <v>297</v>
      </c>
      <c r="G210" s="238"/>
      <c r="H210" s="352" t="s">
        <v>458</v>
      </c>
      <c r="I210" s="352"/>
      <c r="J210" s="352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420</v>
      </c>
      <c r="D212" s="259"/>
      <c r="E212" s="259"/>
      <c r="F212" s="252">
        <v>1</v>
      </c>
      <c r="G212" s="238"/>
      <c r="H212" s="352" t="s">
        <v>459</v>
      </c>
      <c r="I212" s="352"/>
      <c r="J212" s="352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2" t="s">
        <v>460</v>
      </c>
      <c r="I213" s="352"/>
      <c r="J213" s="352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2" t="s">
        <v>461</v>
      </c>
      <c r="I214" s="352"/>
      <c r="J214" s="352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2" t="s">
        <v>462</v>
      </c>
      <c r="I215" s="352"/>
      <c r="J215" s="352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73:J73"/>
    <mergeCell ref="D68:J68"/>
    <mergeCell ref="D66:J66"/>
    <mergeCell ref="D65:J65"/>
    <mergeCell ref="D67:J67"/>
    <mergeCell ref="C163:J163"/>
    <mergeCell ref="C120:J120"/>
    <mergeCell ref="C145:J145"/>
    <mergeCell ref="C100:J100"/>
    <mergeCell ref="C53:J53"/>
    <mergeCell ref="C55:J55"/>
    <mergeCell ref="D49:J49"/>
    <mergeCell ref="E48:J48"/>
    <mergeCell ref="D64:J64"/>
    <mergeCell ref="D59:J59"/>
    <mergeCell ref="D60:J60"/>
    <mergeCell ref="D63:J63"/>
    <mergeCell ref="D61:J61"/>
    <mergeCell ref="E47:J47"/>
    <mergeCell ref="E46:J46"/>
    <mergeCell ref="G43:J43"/>
    <mergeCell ref="G42:J42"/>
    <mergeCell ref="D58:J58"/>
    <mergeCell ref="D57:J57"/>
    <mergeCell ref="D56:J56"/>
    <mergeCell ref="D45:J45"/>
    <mergeCell ref="C50:J50"/>
    <mergeCell ref="C52:J52"/>
    <mergeCell ref="G41:J41"/>
    <mergeCell ref="G34:J34"/>
    <mergeCell ref="G35:J35"/>
    <mergeCell ref="G36:J36"/>
    <mergeCell ref="G37:J37"/>
    <mergeCell ref="D33:J33"/>
    <mergeCell ref="G38:J38"/>
    <mergeCell ref="G39:J39"/>
    <mergeCell ref="G40:J40"/>
    <mergeCell ref="D26:J26"/>
    <mergeCell ref="C23:J23"/>
    <mergeCell ref="D25:J25"/>
    <mergeCell ref="C24:J24"/>
    <mergeCell ref="D31:J31"/>
    <mergeCell ref="D32:J32"/>
    <mergeCell ref="D29:J29"/>
    <mergeCell ref="D28:J28"/>
    <mergeCell ref="D13:J13"/>
    <mergeCell ref="C4:J4"/>
    <mergeCell ref="F18:J18"/>
    <mergeCell ref="F21:J21"/>
    <mergeCell ref="F19:J19"/>
    <mergeCell ref="F20:J20"/>
    <mergeCell ref="C6:J6"/>
    <mergeCell ref="C7:J7"/>
    <mergeCell ref="F17:J17"/>
    <mergeCell ref="C3:J3"/>
    <mergeCell ref="C9:J9"/>
    <mergeCell ref="D11:J11"/>
    <mergeCell ref="D14:J14"/>
    <mergeCell ref="D15:J15"/>
    <mergeCell ref="F16:J16"/>
    <mergeCell ref="D10:J10"/>
  </mergeCells>
  <phoneticPr fontId="0" type="noConversion"/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14 -2018 - SO-301 Přeložk...</vt:lpstr>
      <vt:lpstr>Pokyny pro vyplnění</vt:lpstr>
      <vt:lpstr>'14 -2018 - SO-301 Přeložk...'!Názvy_tisku</vt:lpstr>
      <vt:lpstr>'Rekapitulace stavby'!Názvy_tisku</vt:lpstr>
      <vt:lpstr>'14 -2018 - SO-301 Přeložk...'!Oblast_tisku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 Tomáš</dc:creator>
  <cp:lastModifiedBy>hermanyj</cp:lastModifiedBy>
  <cp:lastPrinted>2018-12-13T13:39:38Z</cp:lastPrinted>
  <dcterms:created xsi:type="dcterms:W3CDTF">2018-12-13T08:30:57Z</dcterms:created>
  <dcterms:modified xsi:type="dcterms:W3CDTF">2018-12-13T14:11:03Z</dcterms:modified>
</cp:coreProperties>
</file>